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7415" documentId="120_S{2AC9BD13-BADA-5192-A53E-5A8FF88502F6}" xr6:coauthVersionLast="47" xr6:coauthVersionMax="47" xr10:uidLastSave="{F8357886-0D0C-4567-A857-517C1BC4CDC4}"/>
  <bookViews>
    <workbookView xWindow="-120" yWindow="-120" windowWidth="38640" windowHeight="21120"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33" i="1"/>
  <c r="G33" i="1"/>
  <c r="I33" i="1"/>
  <c r="J33" i="1"/>
  <c r="L33" i="1"/>
  <c r="B34" i="1"/>
  <c r="G34" i="1"/>
  <c r="I34" i="1"/>
  <c r="J34" i="1"/>
  <c r="L34" i="1"/>
  <c r="B35" i="1"/>
  <c r="G35" i="1"/>
  <c r="I35" i="1"/>
  <c r="J35" i="1"/>
  <c r="L35"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4" i="2"/>
  <c r="G4" i="2"/>
  <c r="I4" i="2"/>
  <c r="J4" i="2"/>
  <c r="L4" i="2"/>
  <c r="B5" i="2"/>
  <c r="G5" i="2"/>
  <c r="I5" i="2"/>
  <c r="J5" i="2"/>
  <c r="L5" i="2"/>
  <c r="B6" i="2"/>
  <c r="G6" i="2"/>
  <c r="I6" i="2"/>
  <c r="J6" i="2"/>
  <c r="L6" i="2"/>
  <c r="B7" i="2"/>
  <c r="G7" i="2"/>
  <c r="I7" i="2"/>
  <c r="J7" i="2"/>
  <c r="L7" i="2"/>
  <c r="B8" i="2"/>
  <c r="G8" i="2"/>
  <c r="I8" i="2"/>
  <c r="J8" i="2"/>
  <c r="L8" i="2"/>
  <c r="B9" i="2"/>
  <c r="G9" i="2"/>
  <c r="I9" i="2"/>
  <c r="J9" i="2"/>
  <c r="L9"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alcChain>
</file>

<file path=xl/sharedStrings.xml><?xml version="1.0" encoding="utf-8"?>
<sst xmlns="http://schemas.openxmlformats.org/spreadsheetml/2006/main" count="180295" uniqueCount="39130">
  <si>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</si>
  <si>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</si>
  <si>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</si>
  <si>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</si>
  <si>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</si>
  <si>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</si>
  <si>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</si>
  <si>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</si>
  <si>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</si>
  <si>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</si>
  <si>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</si>
  <si>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</si>
  <si>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</si>
  <si>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</si>
  <si>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</si>
  <si>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</si>
  <si>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</si>
  <si>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</si>
  <si>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</si>
  <si>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</si>
  <si>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</si>
  <si>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</si>
  <si>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</si>
  <si>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</si>
  <si>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</si>
  <si>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</si>
  <si>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</si>
  <si>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</si>
  <si>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</si>
  <si>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</si>
  <si>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</si>
  <si>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</si>
  <si>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</si>
  <si>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</si>
  <si>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</si>
  <si>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</si>
  <si>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</si>
  <si>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</si>
  <si>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</si>
  <si>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</si>
  <si>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</si>
  <si>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</si>
  <si>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</si>
  <si>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</si>
  <si>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</si>
  <si>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</si>
  <si>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</si>
  <si>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</si>
  <si>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</si>
  <si>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</si>
  <si>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</si>
  <si>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</si>
  <si>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</si>
  <si>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</si>
  <si>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</si>
  <si>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</si>
  <si>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</si>
  <si>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</si>
  <si>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</si>
  <si>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</si>
  <si>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</si>
  <si>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</si>
  <si>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</si>
  <si>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</si>
  <si>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</si>
  <si>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</si>
  <si>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</si>
  <si>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</si>
  <si>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</si>
  <si>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</si>
  <si>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</si>
  <si>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</si>
  <si>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</si>
  <si>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</si>
  <si>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</si>
  <si>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</si>
  <si>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</si>
  <si>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</si>
  <si>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</si>
  <si>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</si>
  <si>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</si>
  <si>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</si>
  <si>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</si>
  <si>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</si>
  <si>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</si>
  <si>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</si>
  <si>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</si>
  <si>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</si>
  <si>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</si>
  <si>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</si>
  <si>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</si>
  <si>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</si>
  <si>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</si>
  <si>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</si>
  <si>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</si>
  <si>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</si>
  <si>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</si>
  <si>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</si>
  <si>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</si>
  <si>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</si>
  <si>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</si>
  <si>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</si>
  <si>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</si>
  <si>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</si>
  <si>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</si>
  <si>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</si>
  <si>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</si>
  <si>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</si>
  <si>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</si>
  <si>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</si>
  <si>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</si>
  <si>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</si>
  <si>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</si>
  <si>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</si>
  <si>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</si>
  <si>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</si>
  <si>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</si>
  <si>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</si>
  <si>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</si>
  <si>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</si>
  <si>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</si>
  <si>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</si>
  <si>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</si>
  <si>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</si>
  <si>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</si>
  <si>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</si>
  <si>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</si>
  <si>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</si>
  <si>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</si>
  <si>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</si>
  <si>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</si>
  <si>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</si>
  <si>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</si>
  <si>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</si>
  <si>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</si>
  <si>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</si>
  <si>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</si>
  <si>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</si>
  <si>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</si>
  <si>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</si>
  <si>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</si>
  <si>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</si>
  <si>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</si>
  <si>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</si>
  <si>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</si>
  <si>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</si>
  <si>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</si>
  <si>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</si>
  <si>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</si>
  <si>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</si>
  <si>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</si>
  <si>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</si>
  <si>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</si>
  <si>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</si>
  <si>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</si>
  <si>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</si>
  <si>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</si>
  <si>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</si>
  <si>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</si>
  <si>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</si>
  <si>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</si>
  <si>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</si>
  <si>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</si>
  <si>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</si>
  <si>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</si>
  <si>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</si>
  <si>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</si>
  <si>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</si>
  <si>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</si>
  <si>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</si>
  <si>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</si>
  <si>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</si>
  <si>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</si>
  <si>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</si>
  <si>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</si>
  <si>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</si>
  <si>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</si>
  <si>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</si>
  <si>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</si>
  <si>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</si>
  <si>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</si>
  <si>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</si>
  <si>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</si>
  <si>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</si>
  <si>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</si>
  <si>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</si>
  <si>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</si>
  <si>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</si>
  <si>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</si>
  <si>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</si>
  <si>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</si>
  <si>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</si>
  <si>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</si>
  <si>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</si>
  <si>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</si>
  <si>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</si>
  <si>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</si>
  <si>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</si>
  <si>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</si>
  <si>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</si>
  <si>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</si>
  <si>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</si>
  <si>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</si>
  <si>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</si>
  <si>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</si>
  <si>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</si>
  <si>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</si>
  <si>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</si>
  <si>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</si>
  <si>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</si>
  <si>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</si>
  <si>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</si>
  <si>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</si>
  <si>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</si>
  <si>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</si>
  <si>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</si>
  <si>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</si>
  <si>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</si>
  <si>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</si>
  <si>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</si>
  <si>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</si>
  <si>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</si>
  <si>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</si>
  <si>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</si>
  <si>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</si>
  <si>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</si>
  <si>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</si>
  <si>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</si>
  <si>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</si>
  <si>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</si>
  <si>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</si>
  <si>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</si>
  <si>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</si>
  <si>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</si>
  <si>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</si>
  <si>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</si>
  <si>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</si>
  <si>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</si>
  <si>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</si>
  <si>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</si>
  <si>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</si>
  <si>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</si>
  <si>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</si>
  <si>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</si>
  <si>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</si>
  <si>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</si>
  <si>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</si>
  <si>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</si>
  <si>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</si>
  <si>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</si>
  <si>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</si>
  <si>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</si>
  <si>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</si>
  <si>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</si>
  <si>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</si>
  <si>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</si>
  <si>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</si>
  <si>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</si>
  <si>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</si>
  <si>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</si>
  <si>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</si>
  <si>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</si>
  <si>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</si>
  <si>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</si>
  <si>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</si>
  <si>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</si>
  <si>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</si>
  <si>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</si>
  <si>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</si>
  <si>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</si>
  <si>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</si>
  <si>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</si>
  <si>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</si>
  <si>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</si>
  <si>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</si>
  <si>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</si>
  <si>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</si>
  <si>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</si>
  <si>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</si>
  <si>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</si>
  <si>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</si>
  <si>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</si>
  <si>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</si>
  <si>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</si>
  <si>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</si>
  <si>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</si>
  <si>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</si>
  <si>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</si>
  <si>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</si>
  <si>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</si>
  <si>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</si>
  <si>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</si>
  <si>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</si>
  <si>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</si>
  <si>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</si>
  <si>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</si>
  <si>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</si>
  <si>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</si>
  <si>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</si>
  <si>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</si>
  <si>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</si>
  <si>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</si>
  <si>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</si>
  <si>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</si>
  <si>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</si>
  <si>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</si>
  <si>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</si>
  <si>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</si>
  <si>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</si>
  <si>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</si>
  <si>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</si>
  <si>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</si>
  <si>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</si>
  <si>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</si>
  <si>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</si>
  <si>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</si>
  <si>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</si>
  <si>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</si>
  <si>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</si>
  <si>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</si>
  <si>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</si>
  <si>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</si>
  <si>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</si>
  <si>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</si>
  <si>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</si>
  <si>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</si>
  <si>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</si>
  <si>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</si>
  <si>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</si>
  <si>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</si>
  <si>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</si>
  <si>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</si>
  <si>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</si>
  <si>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</si>
  <si>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</si>
  <si>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</si>
  <si>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</si>
  <si>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</si>
  <si>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</si>
  <si>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</si>
  <si>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</si>
  <si>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</si>
  <si>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</si>
  <si>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</si>
  <si>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</si>
  <si>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</si>
  <si>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</si>
  <si>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</si>
  <si>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</si>
  <si>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</si>
  <si>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</si>
  <si>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</si>
  <si>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</si>
  <si>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</si>
  <si>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</si>
  <si>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</si>
  <si>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</si>
  <si>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</si>
  <si>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</si>
  <si>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</si>
  <si>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</si>
  <si>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</si>
  <si>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</si>
  <si>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</si>
  <si>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</si>
  <si>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</si>
  <si>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</si>
  <si>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</si>
  <si>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</si>
  <si>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</si>
  <si>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</si>
  <si>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</si>
  <si>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</si>
  <si>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</si>
  <si>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</si>
  <si>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</si>
  <si>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</si>
  <si>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</si>
  <si>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</si>
  <si>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</si>
  <si>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</si>
  <si>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</si>
  <si>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</si>
  <si>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</si>
  <si>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</si>
  <si>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</si>
  <si>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</si>
  <si>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</si>
  <si>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</si>
  <si>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</si>
  <si>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</si>
  <si>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</si>
  <si>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</si>
  <si>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</si>
  <si>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</si>
  <si>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</si>
  <si>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</si>
  <si>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</si>
  <si>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</si>
  <si>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</si>
  <si>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</si>
  <si>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</si>
  <si>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</si>
  <si>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</si>
  <si>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</si>
  <si>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</si>
  <si>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</si>
  <si>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</si>
  <si>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</si>
  <si>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</si>
  <si>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</si>
  <si>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</si>
  <si>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</si>
  <si>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</si>
  <si>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</si>
  <si>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</si>
  <si>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</si>
  <si>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</si>
  <si>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</si>
  <si>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</si>
  <si>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</si>
  <si>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</si>
  <si>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</si>
  <si>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</si>
  <si>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</si>
  <si>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</si>
  <si>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</si>
  <si>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</si>
  <si>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</si>
  <si>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</si>
  <si>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</si>
  <si>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</si>
  <si>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</si>
  <si>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</si>
  <si>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</si>
  <si>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</si>
  <si>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</si>
  <si>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</si>
  <si>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</si>
  <si>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</si>
  <si>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</si>
  <si>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</si>
  <si>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</si>
  <si>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</si>
  <si>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</si>
  <si>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</si>
  <si>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</si>
  <si>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</si>
  <si>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</si>
  <si>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</si>
  <si>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</si>
  <si>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</si>
  <si>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</si>
  <si>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</si>
  <si>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</si>
  <si>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</si>
  <si>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</si>
  <si>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</si>
  <si>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</si>
  <si>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</si>
  <si>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</si>
  <si>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</si>
  <si>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</si>
  <si>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</si>
  <si>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</si>
  <si>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</si>
  <si>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</si>
  <si>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</si>
  <si>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</si>
  <si>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</si>
  <si>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</si>
  <si>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</si>
  <si>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</si>
  <si>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</si>
  <si>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</si>
  <si>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</si>
  <si>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</si>
  <si>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</si>
  <si>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</si>
  <si>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</si>
  <si>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</si>
  <si>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</si>
  <si>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</si>
  <si>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</si>
  <si>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</si>
  <si>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</si>
  <si>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</si>
  <si>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</si>
  <si>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</si>
  <si>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</si>
  <si>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</si>
  <si>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</si>
  <si>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</si>
  <si>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</si>
  <si>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</si>
  <si>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</si>
  <si>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</si>
  <si>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</si>
  <si>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</si>
  <si>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</si>
  <si>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</si>
  <si>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</si>
  <si>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</si>
  <si>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</si>
  <si>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</si>
  <si>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</si>
  <si>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</si>
  <si>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</si>
  <si>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</si>
  <si>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</si>
  <si>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</si>
  <si>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</si>
  <si>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</si>
  <si>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</si>
  <si>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</si>
  <si>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</si>
  <si>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</si>
  <si>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</si>
  <si>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</si>
  <si>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</si>
  <si>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</si>
  <si>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</si>
  <si>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</si>
  <si>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</si>
  <si>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</si>
  <si>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</si>
  <si>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</si>
  <si>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</si>
  <si>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</si>
  <si>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</si>
  <si>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</si>
  <si>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</si>
  <si>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</si>
  <si>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</si>
  <si>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</si>
  <si>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</si>
  <si>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</si>
  <si>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</si>
  <si>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</si>
  <si>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</si>
  <si>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</si>
  <si>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</si>
  <si>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</si>
  <si>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</si>
  <si>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</si>
  <si>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</si>
  <si>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</si>
  <si>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</si>
  <si>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</si>
  <si>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</si>
  <si>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</si>
  <si>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</si>
  <si>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</si>
  <si>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</si>
  <si>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</si>
  <si>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</si>
  <si>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</si>
  <si>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</si>
  <si>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</si>
  <si>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</si>
  <si>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</si>
  <si>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</si>
  <si>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</si>
  <si>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</si>
  <si>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</si>
  <si>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</si>
  <si>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</si>
  <si>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</si>
  <si>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</si>
  <si>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</si>
  <si>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</si>
  <si>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</si>
  <si>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</si>
  <si>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</si>
  <si>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</si>
  <si>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</si>
  <si>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</si>
  <si>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</si>
  <si>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</si>
  <si>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</si>
  <si>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</si>
  <si>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</si>
  <si>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</si>
  <si>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</si>
  <si>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</si>
  <si>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</si>
  <si>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</si>
  <si>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</si>
  <si>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</si>
  <si>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</si>
  <si>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</si>
  <si>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</si>
  <si>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</si>
  <si>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</si>
  <si>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</si>
  <si>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</si>
  <si>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</si>
  <si>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</si>
  <si>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</si>
  <si>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</si>
  <si>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</si>
  <si>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</si>
  <si>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</si>
  <si>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</si>
  <si>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</si>
  <si>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</si>
  <si>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</si>
  <si>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</si>
  <si>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</si>
  <si>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</si>
  <si>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</si>
  <si>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</si>
  <si>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</si>
  <si>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</si>
  <si>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</si>
  <si>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</si>
  <si>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</si>
  <si>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</si>
  <si>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</si>
  <si>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</si>
  <si>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</si>
  <si>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</si>
  <si>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</si>
  <si>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</si>
  <si>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</si>
  <si>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</si>
  <si>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</si>
  <si>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</si>
  <si>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</si>
  <si>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</si>
  <si>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</si>
  <si>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</si>
  <si>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</si>
  <si>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</si>
  <si>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</si>
  <si>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</si>
  <si>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</si>
  <si>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</si>
  <si>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</si>
  <si>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</si>
  <si>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</si>
  <si>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</si>
  <si>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</si>
  <si>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</si>
  <si>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</si>
  <si>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</si>
  <si>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</si>
  <si>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</si>
  <si>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</si>
  <si>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</si>
  <si>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</si>
  <si>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</si>
  <si>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</si>
  <si>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</si>
  <si>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</si>
  <si>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</si>
  <si>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</si>
  <si>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</si>
  <si>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</si>
  <si>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</si>
  <si>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</si>
  <si>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</si>
  <si>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</si>
  <si>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</si>
  <si>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</si>
  <si>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</si>
  <si>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</si>
  <si>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</si>
  <si>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</si>
  <si>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</si>
  <si>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</si>
  <si>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</si>
  <si>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</si>
  <si>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</si>
  <si>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</si>
  <si>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</si>
  <si>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</si>
  <si>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</si>
  <si>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</si>
  <si>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</si>
  <si>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</si>
  <si>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</si>
  <si>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</si>
  <si>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</si>
  <si>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</si>
  <si>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</si>
  <si>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</si>
  <si>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</si>
  <si>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</si>
  <si>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</si>
  <si>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</si>
  <si>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</si>
  <si>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</si>
  <si>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</si>
  <si>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</si>
  <si>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</si>
  <si>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</si>
  <si>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</si>
  <si>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</si>
  <si>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</si>
  <si>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</si>
  <si>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</si>
  <si>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</si>
  <si>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</si>
  <si>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</si>
  <si>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</si>
  <si>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</si>
  <si>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</si>
  <si>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</si>
  <si>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</si>
  <si>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</si>
  <si>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</si>
  <si>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</si>
  <si>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</si>
  <si>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</si>
  <si>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</si>
  <si>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</si>
  <si>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</si>
  <si>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</si>
  <si>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</si>
  <si>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</si>
  <si>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</si>
  <si>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</si>
  <si>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</si>
  <si>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</si>
  <si>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</si>
  <si>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</si>
  <si>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</si>
  <si>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</si>
  <si>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</si>
  <si>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</si>
  <si>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</si>
  <si>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</si>
  <si>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</si>
  <si>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</si>
  <si>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</si>
  <si>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</si>
  <si>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</si>
  <si>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</si>
  <si>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</si>
  <si>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</si>
  <si>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</si>
  <si>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</si>
  <si>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</si>
  <si>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</si>
  <si>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</si>
  <si>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</si>
  <si>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</si>
  <si>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</si>
  <si>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</si>
  <si>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</si>
  <si>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</si>
  <si>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</si>
  <si>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</si>
  <si>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</si>
  <si>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</si>
  <si>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</si>
  <si>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</si>
  <si>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</si>
  <si>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</si>
  <si>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</si>
  <si>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</si>
  <si>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</si>
  <si>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</si>
  <si>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</si>
  <si>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</si>
  <si>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</si>
  <si>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</si>
  <si>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</si>
  <si>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</si>
  <si>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</si>
  <si>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</si>
  <si>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</si>
  <si>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</si>
  <si>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</si>
  <si>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</si>
  <si>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</si>
  <si>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</si>
  <si>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</si>
  <si>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</si>
  <si>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</si>
  <si>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</si>
  <si>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</si>
  <si>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</si>
  <si>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</si>
  <si>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</si>
  <si>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</si>
  <si>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</si>
  <si>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</si>
  <si>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</si>
  <si>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</si>
  <si>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</si>
  <si>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</si>
  <si>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</si>
  <si>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</si>
  <si>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</si>
  <si>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</si>
  <si>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</si>
  <si>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</si>
  <si>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</si>
  <si>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</si>
  <si>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</si>
  <si>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</si>
  <si>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</si>
  <si>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</si>
  <si>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</si>
  <si>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</si>
  <si>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</si>
  <si>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</si>
  <si>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</si>
  <si>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</si>
  <si>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</si>
  <si>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</si>
  <si>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</si>
  <si>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</si>
  <si>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</si>
  <si>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</si>
  <si>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</si>
  <si>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</si>
  <si>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</si>
  <si>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</si>
  <si>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</si>
  <si>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</si>
  <si>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</si>
  <si>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</si>
  <si>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</si>
  <si>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</si>
  <si>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</si>
  <si>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</si>
  <si>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</si>
  <si>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</si>
  <si>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</si>
  <si>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</si>
  <si>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</si>
  <si>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</si>
  <si>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</si>
  <si>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</si>
  <si>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</si>
  <si>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</si>
  <si>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</si>
  <si>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</si>
  <si>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</si>
  <si>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</si>
  <si>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</si>
  <si>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</si>
  <si>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</si>
  <si>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</si>
  <si>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</si>
  <si>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</si>
  <si>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</si>
  <si>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</si>
  <si>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</si>
  <si>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</si>
  <si>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</si>
  <si>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</si>
  <si>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</si>
  <si>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</si>
  <si>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</si>
  <si>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</si>
  <si>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</si>
  <si>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</si>
  <si>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</si>
  <si>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</si>
  <si>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</si>
  <si>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</si>
  <si>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</si>
  <si>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</si>
  <si>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</si>
  <si>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</si>
  <si>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</si>
  <si>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</si>
  <si>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</si>
  <si>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</si>
  <si>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</si>
  <si>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</si>
  <si>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</si>
  <si>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</si>
  <si>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</si>
  <si>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</si>
  <si>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</si>
  <si>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</si>
  <si>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</si>
  <si>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</si>
  <si>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</si>
  <si>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</si>
  <si>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</si>
  <si>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</si>
  <si>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</si>
  <si>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</si>
  <si>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</si>
  <si>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</si>
  <si>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</si>
  <si>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</si>
  <si>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</si>
  <si>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</si>
  <si>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</si>
  <si>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</si>
  <si>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</si>
  <si>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</si>
  <si>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</si>
  <si>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</si>
  <si>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</si>
  <si>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</si>
  <si>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</si>
  <si>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</si>
  <si>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</si>
  <si>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</si>
  <si>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</si>
  <si>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</si>
  <si>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</si>
  <si>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</si>
  <si>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</si>
  <si>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</si>
  <si>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</si>
  <si>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</si>
  <si>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</si>
  <si>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</si>
  <si>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</si>
  <si>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</si>
  <si>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</si>
  <si>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</si>
  <si>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</si>
  <si>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</si>
  <si>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</si>
  <si>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</si>
  <si>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</si>
  <si>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</si>
  <si>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</si>
  <si>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</si>
  <si>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</si>
  <si>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</si>
  <si>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</si>
  <si>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</si>
  <si>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</si>
  <si>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</si>
  <si>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</si>
  <si>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</si>
  <si>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</si>
  <si>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</si>
  <si>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</si>
  <si>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</si>
  <si>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</si>
  <si>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</si>
  <si>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</si>
  <si>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</si>
  <si>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</si>
  <si>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</si>
  <si>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</si>
  <si>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</si>
  <si>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</si>
  <si>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</si>
  <si>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</si>
  <si>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</si>
  <si>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</si>
  <si>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</si>
  <si>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</si>
  <si>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</si>
  <si>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</si>
  <si>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</si>
  <si>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</si>
  <si>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</si>
  <si>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</si>
  <si>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</si>
  <si>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</si>
  <si>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</si>
  <si>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</si>
  <si>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</si>
  <si>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</si>
  <si>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</si>
  <si>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</si>
  <si>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</si>
  <si>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</si>
  <si>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</si>
  <si>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</si>
  <si>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</si>
  <si>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</si>
  <si>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</si>
  <si>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</si>
  <si>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</si>
  <si>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</si>
  <si>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</si>
  <si>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</si>
  <si>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</si>
  <si>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</si>
  <si>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</si>
  <si>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</si>
  <si>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</si>
  <si>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</si>
  <si>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</si>
  <si>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</si>
  <si>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</si>
  <si>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</si>
  <si>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</si>
  <si>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</si>
  <si>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</si>
  <si>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</si>
  <si>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</si>
  <si>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</si>
  <si>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</si>
  <si>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</si>
  <si>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</si>
  <si>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</si>
  <si>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</si>
  <si>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</si>
  <si>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</si>
  <si>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</si>
  <si>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</si>
  <si>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</si>
  <si>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</si>
  <si>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</si>
  <si>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</si>
  <si>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</si>
  <si>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</si>
  <si>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</si>
  <si>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</si>
  <si>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</si>
  <si>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</si>
  <si>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</si>
  <si>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</si>
  <si>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</si>
  <si>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</si>
  <si>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</si>
  <si>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</si>
  <si>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</si>
  <si>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</si>
  <si>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</si>
  <si>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</si>
  <si>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</si>
  <si>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</si>
  <si>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</si>
  <si>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</si>
  <si>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</si>
  <si>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</si>
  <si>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</si>
  <si>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</si>
  <si>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</si>
  <si>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</si>
  <si>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</si>
  <si>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</si>
  <si>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</si>
  <si>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</si>
  <si>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</si>
  <si>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</si>
  <si>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</si>
  <si>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</si>
  <si>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</si>
  <si>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</si>
  <si>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</si>
  <si>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</si>
  <si>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</si>
  <si>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</si>
  <si>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</si>
  <si>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</si>
  <si>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</si>
  <si>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</si>
  <si>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</si>
  <si>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</si>
  <si>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</si>
  <si>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</si>
  <si>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</si>
  <si>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</si>
  <si>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</si>
  <si>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</si>
  <si>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</si>
  <si>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</si>
  <si>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</si>
  <si>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</si>
  <si>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</si>
  <si>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</si>
  <si>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</si>
  <si>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</si>
  <si>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</si>
  <si>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</si>
  <si>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</si>
  <si>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</si>
  <si>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</si>
  <si>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</si>
  <si>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</si>
  <si>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</si>
  <si>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</si>
  <si>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</si>
  <si>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</si>
  <si>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</si>
  <si>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</si>
  <si>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</si>
  <si>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</si>
  <si>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</si>
  <si>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</si>
  <si>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</si>
  <si>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</si>
  <si>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</si>
  <si>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</si>
  <si>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</si>
  <si>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</si>
  <si>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</si>
  <si>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</si>
  <si>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</si>
  <si>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</si>
  <si>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</si>
  <si>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</si>
  <si>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</si>
  <si>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</si>
  <si>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</si>
  <si>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</si>
  <si>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</si>
  <si>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</si>
  <si>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</si>
  <si>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</si>
  <si>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</si>
  <si>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</si>
  <si>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</si>
  <si>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</si>
  <si>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</si>
  <si>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</si>
  <si>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</si>
  <si>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</si>
  <si>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</si>
  <si>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</si>
  <si>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</si>
  <si>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</si>
  <si>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</si>
  <si>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</si>
  <si>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</si>
  <si>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</si>
  <si>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</si>
  <si>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</si>
  <si>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</si>
  <si>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</si>
  <si>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</si>
  <si>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</si>
  <si>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</si>
  <si>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</si>
  <si>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</si>
  <si>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</si>
  <si>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</si>
  <si>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</si>
  <si>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</si>
  <si>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</si>
  <si>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</si>
  <si>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</si>
  <si>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</si>
  <si>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</si>
  <si>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</si>
  <si>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</si>
  <si>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</si>
  <si>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</si>
  <si>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</si>
  <si>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</si>
  <si>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</si>
  <si>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</si>
  <si>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</si>
  <si>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</si>
  <si>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</si>
  <si>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</si>
  <si>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</si>
  <si>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</si>
  <si>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</si>
  <si>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</si>
  <si>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</si>
  <si>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</si>
  <si>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</si>
  <si>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</si>
  <si>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</si>
  <si>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</si>
  <si>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</si>
  <si>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</si>
  <si>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</si>
  <si>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</si>
  <si>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</si>
  <si>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</si>
  <si>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</si>
  <si>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</si>
  <si>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</si>
  <si>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</si>
  <si>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</si>
  <si>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</si>
  <si>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</si>
  <si>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</si>
  <si>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</si>
  <si>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</si>
  <si>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</si>
  <si>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</si>
  <si>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</si>
  <si>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</si>
  <si>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</si>
  <si>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</si>
  <si>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</si>
  <si>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</si>
  <si>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</si>
  <si>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</si>
  <si>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</si>
  <si>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</si>
  <si>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</si>
  <si>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</si>
  <si>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</si>
  <si>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</si>
  <si>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</si>
  <si>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</si>
  <si>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</si>
  <si>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</si>
  <si>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</si>
  <si>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</si>
  <si>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</si>
  <si>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</si>
  <si>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</si>
  <si>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</si>
  <si>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</si>
  <si>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</si>
  <si>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</si>
  <si>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</si>
  <si>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</si>
  <si>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</si>
  <si>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</si>
  <si>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</si>
  <si>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</si>
  <si>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</si>
  <si>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</si>
  <si>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</si>
  <si>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</si>
  <si>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</si>
  <si>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</si>
  <si>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</si>
  <si>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</si>
  <si>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</si>
  <si>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</si>
  <si>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</si>
  <si>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</si>
  <si>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</si>
  <si>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</si>
  <si>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</si>
  <si>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</si>
  <si>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</si>
  <si>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</si>
  <si>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</si>
  <si>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</si>
  <si>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</si>
  <si>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</si>
  <si>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</si>
  <si>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</si>
  <si>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</si>
  <si>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</si>
  <si>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</si>
  <si>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</si>
  <si>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</si>
  <si>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</si>
  <si>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</si>
  <si>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</si>
  <si>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</si>
  <si>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</si>
  <si>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</si>
  <si>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</si>
  <si>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</si>
  <si>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</si>
  <si>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</si>
  <si>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</si>
  <si>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</si>
  <si>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</si>
  <si>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</si>
  <si>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</si>
  <si>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</si>
  <si>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</si>
  <si>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</si>
  <si>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</si>
  <si>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</si>
  <si>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</si>
  <si>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</si>
  <si>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</si>
  <si>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</si>
  <si>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</si>
  <si>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</si>
  <si>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</si>
  <si>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</si>
  <si>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</si>
  <si>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</si>
  <si>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</si>
  <si>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</si>
  <si>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</si>
  <si>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</si>
  <si>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</si>
  <si>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</si>
  <si>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</si>
  <si>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</si>
  <si>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</si>
  <si>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</si>
  <si>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</si>
  <si>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</si>
  <si>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</si>
  <si>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</si>
  <si>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</si>
  <si>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</si>
  <si>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</si>
  <si>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</si>
  <si>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</si>
  <si>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</si>
  <si>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</si>
  <si>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</si>
  <si>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</si>
  <si>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</si>
  <si>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</si>
  <si>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</si>
  <si>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</si>
  <si>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</si>
  <si>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</si>
  <si>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</si>
  <si>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</si>
  <si>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</si>
  <si>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</si>
  <si>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</si>
  <si>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</si>
  <si>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</si>
  <si>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</si>
  <si>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</si>
  <si>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</si>
  <si>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</si>
  <si>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</si>
  <si>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</si>
  <si>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</si>
  <si>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</si>
  <si>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</si>
  <si>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</si>
  <si>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</si>
  <si>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</si>
  <si>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</si>
  <si>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</si>
  <si>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</si>
  <si>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</si>
  <si>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</si>
  <si>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</si>
  <si>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</si>
  <si>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</si>
  <si>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</si>
  <si>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</si>
  <si>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</si>
  <si>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</si>
  <si>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</si>
  <si>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</si>
  <si>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</si>
  <si>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</si>
  <si>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</si>
  <si>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</si>
  <si>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</si>
  <si>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</si>
  <si>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</si>
  <si>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</si>
  <si>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</si>
  <si>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</si>
  <si>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</si>
  <si>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</si>
  <si>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</si>
  <si>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</si>
  <si>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</si>
  <si>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</si>
  <si>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</si>
  <si>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</si>
  <si>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</si>
  <si>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</si>
  <si>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</si>
  <si>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</si>
  <si>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</si>
  <si>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</si>
  <si>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</si>
  <si>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</si>
  <si>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</si>
  <si>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</si>
  <si>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</si>
  <si>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</si>
  <si>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</si>
  <si>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</si>
  <si>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</si>
  <si>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</si>
  <si>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</si>
  <si>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</si>
  <si>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</si>
  <si>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</si>
  <si>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</si>
  <si>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</si>
  <si>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</si>
  <si>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</si>
  <si>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</si>
  <si>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</si>
  <si>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</si>
  <si>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</si>
  <si>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</si>
  <si>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</si>
  <si>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</si>
  <si>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</si>
  <si>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</si>
  <si>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</si>
  <si>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</si>
  <si>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</si>
  <si>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</si>
  <si>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</si>
  <si>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</si>
  <si>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</si>
  <si>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</si>
  <si>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</si>
  <si>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</si>
  <si>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</si>
  <si>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</si>
  <si>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</si>
  <si>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</si>
  <si>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</si>
  <si>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</si>
  <si>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</si>
  <si>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</si>
  <si>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</si>
  <si>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</si>
  <si>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</si>
  <si>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</si>
  <si>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</si>
  <si>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</si>
  <si>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</si>
  <si>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</si>
  <si>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</si>
  <si>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</si>
  <si>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</si>
  <si>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</si>
  <si>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</si>
  <si>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</si>
  <si>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</si>
  <si>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</si>
  <si>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</si>
  <si>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</si>
  <si>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</si>
  <si>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</si>
  <si>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</si>
  <si>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</si>
  <si>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</si>
  <si>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</si>
  <si>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</si>
  <si>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</si>
  <si>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</si>
  <si>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</si>
  <si>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</si>
  <si>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</si>
  <si>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</si>
  <si>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</si>
  <si>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</si>
  <si>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</si>
  <si>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</si>
  <si>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</si>
  <si>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</si>
  <si>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</si>
  <si>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</si>
  <si>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</si>
  <si>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</si>
  <si>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</si>
  <si>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</si>
  <si>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</si>
  <si>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</si>
  <si>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</si>
  <si>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</si>
  <si>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</si>
  <si>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</si>
  <si>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</si>
  <si>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</si>
  <si>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</si>
  <si>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</si>
  <si>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</si>
  <si>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</si>
  <si>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</si>
  <si>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</si>
  <si>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</si>
  <si>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</si>
  <si>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</si>
  <si>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</si>
  <si>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</si>
  <si>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</si>
  <si>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</si>
  <si>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</si>
  <si>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</si>
  <si>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</si>
  <si>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</si>
  <si>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</si>
  <si>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</si>
  <si>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</si>
  <si>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</si>
  <si>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</si>
  <si>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</si>
  <si>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</si>
  <si>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</si>
  <si>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</si>
  <si>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</si>
  <si>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</si>
  <si>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</si>
  <si>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</si>
  <si>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</si>
  <si>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</si>
  <si>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</si>
  <si>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</si>
  <si>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</si>
  <si>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</si>
  <si>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</si>
  <si>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</si>
  <si>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</si>
  <si>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</si>
  <si>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</si>
  <si>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</si>
  <si>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</si>
  <si>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</si>
  <si>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</si>
  <si>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</si>
  <si>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</si>
  <si>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</si>
  <si>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</si>
  <si>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</si>
  <si>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</si>
  <si>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</si>
  <si>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</si>
  <si>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</si>
  <si>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</si>
  <si>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</si>
  <si>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</si>
  <si>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</si>
  <si>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</si>
  <si>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</si>
  <si>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</si>
  <si>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</si>
  <si>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</si>
  <si>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</si>
  <si>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</si>
  <si>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</si>
  <si>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</si>
  <si>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</si>
  <si>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</si>
  <si>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</si>
  <si>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</si>
  <si>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</si>
  <si>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</si>
  <si>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</si>
  <si>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</si>
  <si>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</si>
  <si>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</si>
  <si>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</si>
  <si>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</si>
  <si>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</si>
  <si>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</si>
  <si>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</si>
  <si>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</si>
  <si>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</si>
  <si>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</si>
  <si>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</si>
  <si>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</si>
  <si>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</si>
  <si>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</si>
  <si>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</si>
  <si>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</si>
  <si>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</si>
  <si>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</si>
  <si>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</si>
  <si>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</si>
  <si>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</si>
  <si>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</si>
  <si>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</si>
  <si>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</si>
  <si>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</si>
  <si>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</si>
  <si>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</si>
  <si>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</si>
  <si>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</si>
  <si>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</si>
  <si>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</si>
  <si>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</si>
  <si>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</si>
  <si>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</si>
  <si>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</si>
  <si>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</si>
  <si>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</si>
  <si>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</si>
  <si>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</si>
  <si>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</si>
  <si>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</si>
  <si>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</si>
  <si>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</si>
  <si>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</si>
  <si>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</si>
  <si>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</si>
  <si>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</si>
  <si>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</si>
  <si>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</si>
  <si>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</si>
  <si>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</si>
  <si>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</si>
  <si>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</si>
  <si>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</si>
  <si>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</si>
  <si>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</si>
  <si>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</si>
  <si>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</si>
  <si>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</si>
  <si>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</si>
  <si>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</si>
  <si>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</si>
  <si>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</si>
  <si>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</si>
  <si>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</si>
  <si>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</si>
  <si>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</si>
  <si>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</si>
  <si>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</si>
  <si>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</si>
  <si>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</si>
  <si>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</si>
  <si>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</si>
  <si>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</si>
  <si>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</si>
  <si>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</si>
  <si>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</si>
  <si>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</si>
  <si>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</si>
  <si>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</si>
  <si>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</si>
  <si>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</si>
  <si>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</si>
  <si>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</si>
  <si>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</si>
  <si>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</si>
  <si>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</si>
  <si>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</si>
  <si>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</si>
  <si>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</si>
  <si>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</si>
  <si>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</si>
  <si>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</si>
  <si>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</si>
  <si>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</si>
  <si>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</si>
  <si>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</si>
  <si>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</si>
  <si>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</si>
  <si>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</si>
  <si>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</si>
  <si>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</si>
  <si>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</si>
  <si>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</si>
  <si>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</si>
  <si>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</si>
  <si>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</si>
  <si>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</si>
  <si>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</si>
  <si>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</si>
  <si>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</si>
  <si>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</si>
  <si>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</si>
  <si>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</si>
  <si>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</si>
  <si>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</si>
  <si>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</si>
  <si>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</si>
  <si>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</si>
  <si>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</si>
  <si>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</si>
  <si>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</si>
  <si>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</si>
  <si>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</si>
  <si>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</si>
  <si>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</si>
  <si>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</si>
  <si>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</si>
  <si>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</si>
  <si>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</si>
  <si>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</si>
  <si>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</si>
  <si>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</si>
  <si>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</si>
  <si>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</si>
  <si>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</si>
  <si>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</si>
  <si>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</si>
  <si>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</si>
  <si>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</si>
  <si>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</si>
  <si>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</si>
  <si>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</si>
  <si>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</si>
  <si>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</si>
  <si>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</si>
  <si>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</si>
  <si>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</si>
  <si>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</si>
  <si>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</si>
  <si>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</si>
  <si>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</si>
  <si>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</si>
  <si>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</si>
  <si>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</si>
  <si>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</si>
  <si>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</si>
  <si>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</si>
  <si>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</si>
  <si>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</si>
  <si>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</si>
  <si>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</si>
  <si>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</si>
  <si>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</si>
  <si>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</si>
  <si>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</si>
  <si>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</si>
  <si>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</si>
  <si>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</si>
  <si>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</si>
  <si>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</si>
  <si>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</si>
  <si>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</si>
  <si>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</si>
  <si>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</si>
  <si>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</si>
  <si>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</si>
  <si>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</si>
  <si>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</si>
  <si>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</si>
  <si>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</si>
  <si>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</si>
  <si>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</si>
  <si>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</si>
  <si>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</si>
  <si>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</si>
  <si>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</si>
  <si>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</si>
  <si>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</si>
  <si>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</si>
  <si>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</si>
  <si>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</si>
  <si>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</si>
  <si>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</si>
  <si>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</si>
  <si>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</si>
  <si>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</si>
  <si>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</si>
  <si>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</si>
  <si>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</si>
  <si>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</si>
  <si>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</si>
  <si>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</si>
  <si>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</si>
  <si>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</si>
  <si>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</si>
  <si>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</si>
  <si>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</si>
  <si>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</si>
  <si>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</si>
  <si>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</si>
  <si>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</si>
  <si>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</si>
  <si>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</si>
  <si>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</si>
  <si>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</si>
  <si>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</si>
  <si>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</si>
  <si>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</si>
  <si>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</si>
  <si>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</si>
  <si>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</si>
  <si>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</si>
  <si>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</si>
  <si>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</si>
  <si>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</si>
  <si>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</si>
  <si>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</si>
  <si>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</si>
  <si>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</si>
  <si>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</si>
  <si>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</si>
  <si>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</si>
  <si>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</si>
  <si>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</si>
  <si>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</si>
  <si>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</si>
  <si>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</si>
  <si>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</si>
  <si>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</si>
  <si>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</si>
  <si>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</si>
  <si>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</si>
  <si>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</si>
  <si>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</si>
  <si>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</si>
  <si>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</si>
  <si>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</si>
  <si>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</si>
  <si>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</si>
  <si>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</si>
  <si>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</si>
  <si>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</si>
  <si>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</si>
  <si>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</si>
  <si>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</si>
  <si>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</si>
  <si>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</si>
  <si>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</si>
  <si>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</si>
  <si>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</si>
  <si>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</si>
  <si>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</si>
  <si>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</si>
  <si>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</si>
  <si>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</si>
  <si>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</si>
  <si>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</si>
  <si>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</si>
  <si>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</si>
  <si>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</si>
  <si>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</si>
  <si>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</si>
  <si>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</si>
  <si>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</si>
  <si>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</si>
  <si>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</si>
  <si>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</si>
  <si>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</si>
  <si>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</si>
  <si>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</si>
  <si>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</si>
  <si>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</si>
  <si>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</si>
  <si>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</si>
  <si>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</si>
  <si>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</si>
  <si>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</si>
  <si>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</si>
  <si>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</si>
  <si>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</si>
  <si>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</si>
  <si>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</si>
  <si>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</si>
  <si>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</si>
  <si>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</si>
  <si>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</si>
  <si>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</si>
  <si>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</si>
  <si>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</si>
  <si>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</si>
  <si>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</si>
  <si>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</si>
  <si>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</si>
  <si>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</si>
  <si>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</si>
  <si>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</si>
  <si>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</si>
  <si>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</si>
  <si>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</si>
  <si>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</si>
  <si>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</si>
  <si>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</si>
  <si>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</si>
  <si>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</si>
  <si>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</si>
  <si>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</si>
  <si>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</si>
  <si>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</si>
  <si>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</si>
  <si>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</si>
  <si>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</si>
  <si>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</si>
  <si>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</si>
  <si>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</si>
  <si>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</si>
  <si>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</si>
  <si>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</si>
  <si>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</si>
  <si>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</si>
  <si>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</si>
  <si>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</si>
  <si>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</si>
  <si>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</si>
  <si>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</si>
  <si>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</si>
  <si>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</si>
  <si>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</si>
  <si>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</si>
  <si>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</si>
  <si>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</si>
  <si>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</si>
  <si>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</si>
  <si>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</si>
  <si>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</si>
  <si>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</si>
  <si>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</si>
  <si>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</si>
  <si>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</si>
  <si>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</si>
  <si>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</si>
  <si>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</si>
  <si>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</si>
  <si>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</si>
  <si>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</si>
  <si>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</si>
  <si>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</si>
  <si>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</si>
  <si>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</si>
  <si>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</si>
  <si>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</si>
  <si>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</si>
  <si>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</si>
  <si>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</si>
  <si>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</si>
  <si>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</si>
  <si>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</si>
  <si>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</si>
  <si>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</si>
  <si>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</si>
  <si>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</si>
  <si>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</si>
  <si>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</si>
  <si>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</si>
  <si>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</si>
  <si>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</si>
  <si>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</si>
  <si>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</si>
  <si>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</si>
  <si>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</si>
  <si>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</si>
  <si>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</si>
  <si>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</si>
  <si>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</si>
  <si>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</si>
  <si>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</si>
  <si>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</si>
  <si>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</si>
  <si>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</si>
  <si>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</si>
  <si>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</si>
  <si>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</si>
  <si>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</si>
  <si>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</si>
  <si>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</si>
  <si>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</si>
  <si>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</si>
  <si>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</si>
  <si>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</si>
  <si>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</si>
  <si>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</si>
  <si>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</si>
  <si>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</si>
  <si>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</si>
  <si>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</si>
  <si>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</si>
  <si>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</si>
  <si>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</si>
  <si>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</si>
  <si>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</si>
  <si>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</si>
  <si>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</si>
  <si>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</si>
  <si>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</si>
  <si>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</si>
  <si>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</si>
  <si>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</si>
  <si>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</si>
  <si>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</si>
  <si>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</si>
  <si>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</si>
  <si>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</si>
  <si>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</si>
  <si>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</si>
  <si>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</si>
  <si>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</si>
  <si>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</si>
  <si>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</si>
  <si>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</si>
  <si>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</si>
  <si>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</si>
  <si>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</si>
  <si>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</si>
  <si>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</si>
  <si>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</si>
  <si>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</si>
  <si>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</si>
  <si>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</si>
  <si>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</si>
  <si>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</si>
  <si>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</si>
  <si>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</si>
  <si>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</si>
  <si>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</si>
  <si>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</si>
  <si>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</si>
  <si>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</si>
  <si>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</si>
  <si>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</si>
  <si>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</si>
  <si>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</si>
  <si>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</si>
  <si>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</si>
  <si>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</si>
  <si>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</si>
  <si>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</si>
  <si>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</si>
  <si>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</si>
  <si>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</si>
  <si>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</si>
  <si>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</si>
  <si>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</si>
  <si>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</si>
  <si>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</si>
  <si>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</si>
  <si>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</si>
  <si>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</si>
  <si>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</si>
  <si>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</si>
  <si>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</si>
  <si>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</si>
  <si>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</si>
  <si>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</si>
  <si>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</si>
  <si>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</si>
  <si>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</si>
  <si>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</si>
  <si>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</si>
  <si>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</si>
  <si>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</si>
  <si>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</si>
  <si>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</si>
  <si>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</si>
  <si>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</si>
  <si>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</si>
  <si>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</si>
  <si>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</si>
  <si>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</si>
  <si>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</si>
  <si>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</si>
  <si>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</si>
  <si>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</si>
  <si>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</si>
  <si>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</si>
  <si>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</si>
  <si>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</si>
  <si>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</si>
  <si>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</si>
  <si>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</si>
  <si>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</si>
  <si>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</si>
  <si>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</si>
  <si>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</si>
  <si>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</si>
  <si>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</si>
  <si>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</si>
  <si>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</si>
  <si>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</si>
  <si>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</si>
  <si>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</si>
  <si>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</si>
  <si>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</si>
  <si>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</si>
  <si>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</si>
  <si>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</si>
  <si>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</si>
  <si>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</si>
  <si>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</si>
  <si>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</si>
  <si>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</si>
  <si>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</si>
  <si>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</si>
  <si>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</si>
  <si>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</si>
  <si>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</si>
  <si>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</si>
  <si>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</si>
  <si>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</si>
  <si>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</si>
  <si>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</si>
  <si>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</si>
  <si>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</si>
  <si>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</si>
  <si>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</si>
  <si>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</si>
  <si>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</si>
  <si>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</si>
  <si>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</si>
  <si>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</si>
  <si>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</si>
  <si>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</si>
  <si>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</si>
  <si>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</si>
  <si>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</si>
  <si>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</si>
  <si>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</si>
  <si>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</si>
  <si>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</si>
  <si>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</si>
  <si>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</si>
  <si>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</si>
  <si>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</si>
  <si>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</si>
  <si>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</si>
  <si>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</si>
  <si>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</si>
  <si>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</si>
  <si>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</si>
  <si>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</si>
  <si>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</si>
  <si>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</si>
  <si>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</si>
  <si>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</si>
  <si>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</si>
  <si>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</si>
  <si>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</si>
  <si>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</si>
  <si>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</si>
  <si>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</si>
  <si>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</si>
  <si>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</si>
  <si>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</si>
  <si>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</si>
  <si>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</si>
  <si>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</si>
  <si>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</si>
  <si>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</si>
  <si>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</si>
  <si>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</si>
  <si>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</si>
  <si>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</si>
  <si>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</si>
  <si>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</si>
  <si>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</si>
  <si>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</si>
  <si>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</si>
  <si>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</si>
  <si>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</si>
  <si>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</si>
  <si>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</si>
  <si>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</si>
  <si>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</si>
  <si>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</si>
  <si>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</si>
  <si>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</si>
  <si>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</si>
  <si>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</si>
  <si>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</si>
  <si>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</si>
  <si>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</si>
  <si>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</si>
  <si>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</si>
  <si>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</si>
  <si>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</si>
  <si>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</si>
  <si>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</si>
  <si>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</si>
  <si>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</si>
  <si>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</si>
  <si>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</si>
  <si>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</si>
  <si>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</si>
  <si>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</si>
  <si>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</si>
  <si>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</si>
  <si>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</si>
  <si>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</si>
  <si>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</si>
  <si>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</si>
  <si>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</si>
  <si>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</si>
  <si>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</si>
  <si>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</si>
  <si>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</si>
  <si>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</si>
  <si>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</si>
  <si>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</si>
  <si>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</si>
  <si>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</si>
  <si>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</si>
  <si>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</si>
  <si>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</si>
  <si>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</si>
  <si>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</si>
  <si>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</si>
  <si>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</si>
  <si>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</si>
  <si>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</si>
  <si>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</si>
  <si>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</si>
  <si>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</si>
  <si>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</si>
  <si>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</si>
  <si>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</si>
  <si>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</si>
  <si>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</si>
  <si>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</si>
  <si>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</si>
  <si>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</si>
  <si>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</si>
  <si>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</si>
  <si>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</si>
  <si>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</si>
  <si>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</si>
  <si>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</si>
  <si>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</si>
  <si>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</si>
  <si>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</si>
  <si>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</si>
  <si>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</si>
  <si>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</si>
  <si>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</si>
  <si>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</si>
  <si>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</si>
  <si>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</si>
  <si>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</si>
  <si>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</si>
  <si>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</si>
  <si>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</si>
  <si>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</si>
  <si>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</si>
  <si>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</si>
  <si>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</si>
  <si>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</si>
  <si>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</si>
  <si>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</si>
  <si>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</si>
  <si>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</si>
  <si>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</si>
  <si>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</si>
  <si>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</si>
  <si>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</si>
  <si>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</si>
  <si>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</si>
  <si>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</si>
  <si>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</si>
  <si>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</si>
  <si>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</si>
  <si>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</si>
  <si>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</si>
  <si>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</si>
  <si>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</si>
  <si>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</si>
  <si>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</si>
  <si>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</si>
  <si>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</si>
  <si>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</si>
  <si>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</si>
  <si>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</si>
  <si>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</si>
  <si>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</si>
  <si>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</si>
  <si>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</si>
  <si>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</si>
  <si>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</si>
  <si>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</si>
  <si>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</si>
  <si>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</si>
  <si>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</si>
  <si>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</si>
  <si>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</si>
  <si>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</si>
  <si>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</si>
  <si>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</si>
  <si>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</si>
  <si>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</si>
  <si>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</si>
  <si>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</si>
  <si>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</si>
  <si>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</si>
  <si>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</si>
  <si>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</si>
  <si>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</si>
  <si>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</si>
  <si>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</si>
  <si>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</si>
  <si>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</si>
  <si>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</si>
  <si>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</si>
  <si>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</si>
  <si>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</si>
  <si>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</si>
  <si>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</si>
  <si>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</si>
  <si>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</si>
  <si>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</si>
  <si>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</si>
  <si>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</si>
  <si>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</si>
  <si>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</si>
  <si>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</si>
  <si>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</si>
  <si>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</si>
  <si>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</si>
  <si>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</si>
  <si>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</si>
  <si>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</si>
  <si>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</si>
  <si>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</si>
  <si>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</si>
  <si>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</si>
  <si>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</si>
  <si>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</si>
  <si>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</si>
  <si>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</si>
  <si>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</si>
  <si>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</si>
  <si>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</si>
  <si>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</si>
  <si>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</si>
  <si>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</si>
  <si>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</si>
  <si>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</si>
  <si>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</si>
  <si>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</si>
  <si>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</si>
  <si>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</si>
  <si>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</si>
  <si>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</si>
  <si>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</si>
  <si>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</si>
  <si>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</si>
  <si>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</si>
  <si>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</si>
  <si>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</si>
  <si>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</si>
  <si>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</si>
  <si>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</si>
  <si>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</si>
  <si>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</si>
  <si>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</si>
  <si>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</si>
  <si>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</si>
  <si>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</si>
  <si>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</si>
  <si>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</si>
  <si>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</si>
  <si>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</si>
  <si>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</si>
  <si>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</si>
  <si>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</si>
  <si>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</si>
  <si>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</si>
  <si>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</si>
  <si>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</si>
  <si>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</si>
  <si>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</si>
  <si>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</si>
  <si>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</si>
  <si>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</si>
  <si>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</si>
  <si>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</si>
  <si>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</si>
  <si>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</si>
  <si>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</si>
  <si>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</si>
  <si>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</si>
  <si>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</si>
  <si>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</si>
  <si>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</si>
  <si>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</si>
  <si>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</si>
  <si>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</si>
  <si>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</si>
  <si>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</si>
  <si>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</si>
  <si>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</si>
  <si>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</si>
  <si>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</si>
  <si>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</si>
  <si>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</si>
  <si>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</si>
  <si>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</si>
  <si>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</si>
  <si>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</si>
  <si>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</si>
  <si>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</si>
  <si>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</si>
  <si>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</si>
  <si>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</si>
  <si>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</si>
  <si>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</si>
  <si>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</si>
  <si>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</si>
  <si>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</si>
  <si>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</si>
  <si>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</si>
  <si>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</si>
  <si>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</si>
  <si>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</si>
  <si>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</si>
  <si>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</si>
  <si>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</si>
  <si>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</si>
  <si>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</si>
  <si>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</si>
  <si>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</si>
  <si>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</si>
  <si>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</si>
  <si>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</si>
  <si>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</si>
  <si>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</si>
  <si>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</si>
  <si>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</si>
  <si>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</si>
  <si>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</si>
  <si>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</si>
  <si>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</si>
  <si>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</si>
  <si>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</si>
  <si>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</si>
  <si>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</si>
  <si>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</si>
  <si>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</si>
  <si>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</si>
  <si>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</si>
  <si>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</si>
  <si>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</si>
  <si>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</si>
  <si>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</si>
  <si>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</si>
  <si>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</si>
  <si>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</si>
  <si>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</si>
  <si>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</si>
  <si>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</si>
  <si>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</si>
  <si>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</si>
  <si>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</si>
  <si>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</si>
  <si>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</si>
  <si>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</si>
  <si>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</si>
  <si>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</si>
  <si>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</si>
  <si>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</si>
  <si>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</si>
  <si>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</si>
  <si>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</si>
  <si>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</si>
  <si>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</si>
  <si>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</si>
  <si>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</si>
  <si>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</si>
  <si>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</si>
  <si>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</si>
  <si>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</si>
  <si>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</si>
  <si>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</si>
  <si>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</si>
  <si>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</si>
  <si>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</si>
  <si>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</si>
  <si>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</si>
  <si>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</si>
  <si>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</si>
  <si>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</si>
  <si>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</si>
  <si>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</si>
  <si>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</si>
  <si>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</si>
  <si>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</si>
  <si>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</si>
  <si>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</si>
  <si>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</si>
  <si>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</si>
  <si>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</si>
  <si>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</si>
  <si>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</si>
  <si>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</si>
  <si>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</si>
  <si>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</si>
  <si>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</si>
  <si>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</si>
  <si>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</si>
  <si>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</si>
  <si>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</si>
  <si>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</si>
  <si>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</si>
  <si>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</si>
  <si>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</si>
  <si>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</si>
  <si>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</si>
  <si>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</si>
  <si>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</si>
  <si>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</si>
  <si>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</si>
  <si>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</si>
  <si>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</si>
  <si>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</si>
  <si>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</si>
  <si>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</si>
  <si>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</si>
  <si>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</si>
  <si>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</si>
  <si>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</si>
  <si>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</si>
  <si>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</si>
  <si>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</si>
  <si>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</si>
  <si>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</si>
  <si>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</si>
  <si>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</si>
  <si>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</si>
  <si>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</si>
  <si>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</si>
  <si>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</si>
  <si>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</si>
  <si>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</si>
  <si>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</si>
  <si>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</si>
  <si>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</si>
  <si>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</si>
  <si>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</si>
  <si>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</si>
  <si>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</si>
  <si>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</si>
  <si>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</si>
  <si>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</si>
  <si>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</si>
  <si>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</si>
  <si>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</si>
  <si>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</si>
  <si>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</si>
  <si>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</si>
  <si>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</si>
  <si>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</si>
  <si>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</si>
  <si>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</si>
  <si>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</si>
  <si>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</si>
  <si>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</si>
  <si>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</si>
  <si>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</si>
  <si>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</si>
  <si>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</si>
  <si>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</si>
  <si>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</si>
  <si>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</si>
  <si>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</si>
  <si>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</si>
  <si>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</si>
  <si>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</si>
  <si>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</si>
  <si>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</si>
  <si>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</si>
  <si>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</si>
  <si>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</si>
  <si>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</si>
  <si>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</si>
  <si>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</si>
  <si>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</si>
  <si>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</si>
  <si>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</si>
  <si>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</si>
  <si>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</si>
  <si>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</si>
  <si>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</si>
  <si>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</si>
  <si>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</si>
  <si>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</si>
  <si>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</si>
  <si>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</si>
  <si>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</si>
  <si>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</si>
  <si>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</si>
  <si>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</si>
  <si>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</si>
  <si>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</si>
  <si>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</si>
  <si>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</si>
  <si>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</si>
  <si>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</si>
  <si>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</si>
  <si>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</si>
  <si>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</si>
  <si>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</si>
  <si>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</si>
  <si>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</si>
  <si>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</si>
  <si>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</si>
  <si>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</si>
  <si>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</si>
  <si>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</si>
  <si>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</si>
  <si>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</si>
  <si>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</si>
  <si>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</si>
  <si>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</si>
  <si>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</si>
  <si>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</si>
  <si>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</si>
  <si>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</si>
  <si>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</si>
  <si>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</si>
  <si>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</si>
  <si>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</si>
  <si>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</si>
  <si>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</si>
  <si>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</si>
  <si>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</si>
  <si>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</si>
  <si>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</si>
  <si>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</si>
  <si>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</si>
  <si>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</si>
  <si>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</si>
  <si>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</si>
  <si>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</si>
  <si>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</si>
  <si>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</si>
  <si>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</si>
  <si>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</si>
  <si>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</si>
  <si>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</si>
  <si>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</si>
  <si>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</si>
  <si>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</si>
  <si>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</si>
  <si>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</si>
  <si>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</si>
  <si>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</si>
  <si>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</si>
  <si>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</si>
  <si>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</si>
  <si>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</si>
  <si>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</si>
  <si>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</si>
  <si>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</si>
  <si>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</si>
  <si>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</si>
  <si>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</si>
  <si>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</si>
  <si>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</si>
  <si>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</si>
  <si>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</si>
  <si>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</si>
  <si>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</si>
  <si>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</si>
  <si>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</si>
  <si>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</si>
  <si>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</si>
  <si>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</si>
  <si>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</si>
  <si>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</si>
  <si>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</si>
  <si>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</si>
  <si>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</si>
  <si>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</si>
  <si>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</si>
  <si>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</si>
  <si>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</si>
  <si>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</si>
  <si>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</si>
  <si>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</si>
  <si>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</si>
  <si>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</si>
  <si>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</si>
  <si>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</si>
  <si>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</si>
  <si>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</si>
  <si>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</si>
  <si>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</si>
  <si>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</si>
  <si>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</si>
  <si>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</si>
  <si>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</si>
  <si>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</si>
  <si>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</si>
  <si>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</si>
  <si>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</si>
  <si>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</si>
  <si>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</si>
  <si>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</si>
  <si>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</si>
  <si>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</si>
  <si>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</si>
  <si>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</si>
  <si>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</si>
  <si>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</si>
  <si>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</si>
  <si>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</si>
  <si>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</si>
  <si>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</si>
  <si>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</si>
  <si>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</si>
  <si>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</si>
  <si>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</si>
  <si>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</si>
  <si>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</si>
  <si>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</si>
  <si>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</si>
  <si>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</si>
  <si>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</si>
  <si>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</si>
  <si>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</si>
  <si>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</si>
  <si>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</si>
  <si>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</si>
  <si>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</si>
  <si>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</si>
  <si>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</si>
  <si>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</si>
  <si>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</si>
  <si>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</si>
  <si>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</si>
  <si>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</si>
  <si>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</si>
  <si>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</si>
  <si>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</si>
  <si>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</si>
  <si>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</si>
  <si>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</si>
  <si>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</si>
  <si>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</si>
  <si>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</si>
  <si>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</si>
  <si>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</si>
  <si>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</si>
  <si>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</si>
  <si>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</si>
  <si>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</si>
  <si>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</si>
  <si>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</si>
  <si>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</si>
  <si>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</si>
  <si>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</si>
  <si>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</si>
  <si>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</si>
  <si>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</si>
  <si>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</si>
  <si>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</si>
  <si>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</si>
  <si>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</si>
  <si>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</si>
  <si>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</si>
  <si>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</si>
  <si>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</si>
  <si>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</si>
  <si>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</si>
  <si>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</si>
  <si>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</si>
  <si>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</si>
  <si>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</si>
  <si>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</si>
  <si>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</si>
  <si>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</si>
  <si>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</si>
  <si>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</si>
  <si>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</si>
  <si>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</si>
  <si>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</si>
  <si>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</si>
  <si>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</si>
  <si>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</si>
  <si>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</si>
  <si>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</si>
  <si>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</si>
  <si>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</si>
  <si>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</si>
  <si>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</si>
  <si>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</si>
  <si>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</si>
  <si>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</si>
  <si>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</si>
  <si>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</si>
  <si>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</si>
  <si>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</si>
  <si>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</si>
  <si>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</si>
  <si>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</si>
  <si>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</si>
  <si>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</si>
  <si>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</si>
  <si>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</si>
  <si>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</si>
  <si>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</si>
  <si>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</si>
  <si>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</si>
  <si>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</si>
  <si>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</si>
  <si>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</si>
  <si>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</si>
  <si>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</si>
  <si>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</si>
  <si>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</si>
  <si>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</si>
  <si>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</si>
  <si>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</si>
  <si>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</si>
  <si>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</si>
  <si>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</si>
  <si>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</si>
  <si>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</si>
  <si>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</si>
  <si>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</si>
  <si>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</si>
  <si>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</si>
  <si>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</si>
  <si>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</si>
  <si>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</si>
  <si>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</si>
  <si>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</si>
  <si>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</si>
  <si>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</si>
  <si>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</si>
  <si>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</si>
  <si>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</si>
  <si>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</si>
  <si>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</si>
  <si>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</si>
  <si>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</si>
  <si>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</si>
  <si>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</si>
  <si>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</si>
  <si>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</si>
  <si>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</si>
  <si>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</si>
  <si>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</si>
  <si>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</si>
  <si>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</si>
  <si>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</si>
  <si>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</si>
  <si>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</si>
  <si>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</si>
  <si>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</si>
  <si>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</si>
  <si>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</si>
  <si>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</si>
  <si>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</si>
  <si>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</si>
  <si>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</si>
  <si>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</si>
  <si>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</si>
  <si>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</si>
  <si>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</si>
  <si>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</si>
  <si>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</si>
  <si>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</si>
  <si>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</si>
  <si>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</si>
  <si>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</si>
  <si>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</si>
  <si>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</si>
  <si>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</si>
  <si>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</si>
  <si>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</si>
  <si>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</si>
  <si>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</si>
  <si>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</si>
  <si>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</si>
  <si>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</si>
  <si>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</si>
  <si>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</si>
  <si>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</si>
  <si>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</si>
  <si>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</si>
  <si>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</si>
  <si>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</si>
  <si>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</si>
  <si>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</si>
  <si>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</si>
  <si>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</si>
  <si>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</si>
  <si>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</si>
  <si>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</si>
  <si>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</si>
  <si>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</si>
  <si>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</si>
  <si>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</si>
  <si>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</si>
  <si>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</si>
  <si>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</si>
  <si>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</si>
  <si>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</si>
  <si>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</si>
  <si>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</si>
  <si>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</si>
  <si>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</si>
  <si>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</si>
  <si>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</si>
  <si>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</si>
  <si>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</si>
  <si>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</si>
  <si>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</si>
  <si>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</si>
  <si>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</si>
  <si>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</si>
  <si>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</si>
  <si>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</si>
  <si>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</si>
  <si>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</si>
  <si>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</si>
  <si>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</si>
  <si>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</si>
  <si>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</si>
  <si>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</si>
  <si>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</si>
  <si>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</si>
  <si>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</si>
  <si>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</si>
  <si>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</si>
  <si>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</si>
  <si>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</si>
  <si>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</si>
  <si>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</si>
  <si>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</si>
  <si>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</si>
  <si>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</si>
  <si>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</si>
  <si>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</si>
  <si>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</si>
  <si>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</si>
  <si>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</si>
  <si>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</si>
  <si>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</si>
  <si>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</si>
  <si>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</si>
  <si>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</si>
  <si>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</si>
  <si>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</si>
  <si>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</si>
  <si>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</si>
  <si>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</si>
  <si>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</si>
  <si>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</si>
  <si>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</si>
  <si>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</si>
  <si>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</si>
  <si>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</si>
  <si>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</si>
  <si>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</si>
  <si>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</si>
  <si>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</si>
  <si>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</si>
  <si>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</si>
  <si>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</si>
  <si>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</si>
  <si>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</si>
  <si>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</si>
  <si>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</si>
  <si>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</si>
  <si>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</si>
  <si>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</si>
  <si>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</si>
  <si>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</si>
  <si>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</si>
  <si>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</si>
  <si>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</si>
  <si>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</si>
  <si>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</si>
  <si>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</si>
  <si>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</si>
  <si>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</si>
  <si>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</si>
  <si>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</si>
  <si>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</si>
  <si>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</si>
  <si>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</si>
  <si>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</si>
  <si>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</si>
  <si>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</si>
  <si>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</si>
  <si>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</si>
  <si>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</si>
  <si>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</si>
  <si>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</si>
  <si>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</si>
  <si>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</si>
  <si>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</si>
  <si>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</si>
  <si>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</si>
  <si>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</si>
  <si>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</si>
  <si>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</si>
  <si>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</si>
  <si>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</si>
  <si>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</si>
  <si>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</si>
  <si>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</si>
  <si>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</si>
  <si>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</si>
  <si>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</si>
  <si>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</si>
  <si>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</si>
  <si>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</si>
  <si>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</si>
  <si>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</si>
  <si>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</si>
  <si>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</si>
  <si>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</si>
  <si>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</si>
  <si>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</si>
  <si>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</si>
  <si>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</si>
  <si>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</si>
  <si>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</si>
  <si>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</si>
  <si>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</si>
  <si>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</si>
  <si>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</si>
  <si>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</si>
  <si>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</si>
  <si>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</si>
  <si>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</si>
  <si>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</si>
  <si>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</si>
  <si>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</si>
  <si>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</si>
  <si>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</si>
  <si>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</si>
  <si>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</si>
  <si>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</si>
  <si>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</si>
  <si>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</si>
  <si>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</si>
  <si>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</si>
  <si>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</si>
  <si>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</si>
  <si>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</si>
  <si>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</si>
  <si>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</si>
  <si>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</si>
  <si>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</si>
  <si>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</si>
  <si>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</si>
  <si>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</si>
  <si>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</si>
  <si>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</si>
  <si>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</si>
  <si>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</si>
  <si>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</si>
  <si>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</si>
  <si>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</si>
  <si>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</si>
  <si>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</si>
  <si>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</si>
  <si>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</si>
  <si>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</si>
  <si>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</si>
  <si>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</si>
  <si>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</si>
  <si>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</si>
  <si>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</si>
  <si>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</si>
  <si>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</si>
  <si>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</si>
  <si>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</si>
  <si>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</si>
  <si>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</si>
  <si>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</si>
  <si>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</si>
  <si>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</si>
  <si>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</si>
  <si>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</si>
  <si>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</si>
  <si>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</si>
  <si>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</si>
  <si>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</si>
  <si>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</si>
  <si>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</si>
  <si>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</si>
  <si>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</si>
  <si>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</si>
  <si>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</si>
  <si>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</si>
  <si>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</si>
  <si>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</si>
  <si>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</si>
  <si>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</si>
  <si>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</si>
  <si>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</si>
  <si>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</si>
  <si>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</si>
  <si>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</si>
  <si>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</si>
  <si>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</si>
  <si>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</si>
  <si>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</si>
  <si>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</si>
  <si>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</si>
  <si>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</si>
  <si>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</si>
  <si>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</si>
  <si>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</si>
  <si>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</si>
  <si>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</si>
  <si>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</si>
  <si>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</si>
  <si>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</si>
  <si>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</si>
  <si>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</si>
  <si>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</si>
  <si>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</si>
  <si>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</si>
  <si>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</si>
  <si>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</si>
  <si>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</si>
  <si>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</si>
  <si>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</si>
  <si>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</si>
  <si>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</si>
  <si>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</si>
  <si>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</si>
  <si>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</si>
  <si>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</si>
  <si>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</si>
  <si>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</si>
  <si>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</si>
  <si>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</si>
  <si>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</si>
  <si>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</si>
  <si>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</si>
  <si>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</si>
  <si>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</si>
  <si>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</si>
  <si>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</si>
  <si>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</si>
  <si>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</si>
  <si>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</si>
  <si>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</si>
  <si>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</si>
  <si>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</si>
  <si>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</si>
  <si>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</si>
  <si>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</si>
  <si>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</si>
  <si>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</si>
  <si>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</si>
  <si>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</si>
  <si>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</si>
  <si>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</si>
  <si>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</si>
  <si>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</si>
  <si>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</si>
  <si>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</si>
  <si>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</si>
  <si>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</si>
  <si>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</si>
  <si>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</si>
  <si>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</si>
  <si>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</si>
  <si>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</si>
  <si>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</si>
  <si>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</si>
  <si>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</si>
  <si>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</si>
  <si>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</si>
  <si>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</si>
  <si>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</si>
  <si>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</si>
  <si>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</si>
  <si>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</si>
  <si>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</si>
  <si>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</si>
  <si>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</si>
  <si>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</si>
  <si>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</si>
  <si>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</si>
  <si>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</si>
  <si>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</si>
  <si>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</si>
  <si>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</si>
  <si>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</si>
  <si>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</si>
  <si>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</si>
  <si>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</si>
  <si>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</si>
  <si>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</si>
  <si>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</si>
  <si>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</si>
  <si>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</si>
  <si>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</si>
  <si>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</si>
  <si>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</si>
  <si>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</si>
  <si>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</si>
  <si>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</si>
  <si>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</si>
  <si>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</si>
  <si>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</si>
  <si>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</si>
  <si>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</si>
  <si>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</si>
  <si>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</si>
  <si>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</si>
  <si>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</si>
  <si>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</si>
  <si>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</si>
  <si>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</si>
  <si>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</si>
  <si>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</si>
  <si>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</si>
  <si>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</si>
  <si>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</si>
  <si>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</si>
  <si>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</si>
  <si>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</si>
  <si>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</si>
  <si>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</si>
  <si>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</si>
  <si>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</si>
  <si>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</si>
  <si>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</si>
  <si>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</si>
  <si>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</si>
  <si>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</si>
  <si>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</si>
  <si>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</si>
  <si>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</si>
  <si>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</si>
  <si>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</si>
  <si>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</si>
  <si>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</si>
  <si>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</si>
  <si>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</si>
  <si>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</si>
  <si>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</si>
  <si>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</si>
  <si>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</si>
  <si>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</si>
  <si>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</si>
  <si>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</si>
  <si>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</si>
  <si>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</si>
  <si>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</si>
  <si>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</si>
  <si>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</si>
  <si>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</si>
  <si>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</si>
  <si>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</si>
  <si>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</si>
  <si>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</si>
  <si>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</si>
  <si>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</si>
  <si>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</si>
  <si>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</si>
  <si>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</si>
  <si>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</si>
  <si>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</si>
  <si>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</si>
  <si>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</si>
  <si>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</si>
  <si>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</si>
  <si>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</si>
  <si>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</si>
  <si>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</si>
  <si>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</si>
  <si>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</si>
  <si>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</si>
  <si>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</si>
  <si>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</si>
  <si>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</si>
  <si>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</si>
  <si>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</si>
  <si>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</si>
  <si>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</si>
  <si>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</si>
  <si>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</si>
  <si>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</si>
  <si>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</si>
  <si>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</si>
  <si>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</si>
  <si>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</si>
  <si>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</si>
  <si>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</si>
  <si>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</si>
  <si>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</si>
  <si>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</si>
  <si>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</si>
  <si>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</si>
  <si>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</si>
  <si>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</si>
  <si>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</si>
  <si>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</si>
  <si>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</si>
  <si>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</si>
  <si>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</si>
  <si>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</si>
  <si>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</si>
  <si>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</si>
  <si>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</si>
  <si>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</si>
  <si>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</si>
  <si>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</si>
  <si>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</si>
  <si>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</si>
  <si>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</si>
  <si>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</si>
  <si>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</si>
  <si>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</si>
  <si>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</si>
  <si>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</si>
  <si>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</si>
  <si>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</si>
  <si>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</si>
  <si>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</si>
  <si>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</si>
  <si>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</si>
  <si>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</si>
  <si>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</si>
  <si>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</si>
  <si>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</si>
  <si>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</si>
  <si>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</si>
  <si>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</si>
  <si>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</si>
  <si>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</si>
  <si>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</si>
  <si>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</si>
  <si>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</si>
  <si>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</si>
  <si>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</si>
  <si>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</si>
  <si>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</si>
  <si>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</si>
  <si>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</si>
  <si>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</si>
  <si>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</si>
  <si>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</si>
  <si>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</si>
  <si>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</si>
  <si>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</si>
  <si>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</si>
  <si>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</si>
  <si>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</si>
  <si>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</si>
  <si>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</si>
  <si>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</si>
  <si>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</si>
  <si>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</si>
  <si>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</si>
  <si>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</si>
  <si>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</si>
  <si>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</si>
  <si>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</si>
  <si>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</si>
  <si>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</si>
  <si>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</si>
  <si>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</si>
  <si>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</si>
  <si>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</si>
  <si>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</si>
  <si>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</si>
  <si>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</si>
  <si>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</si>
  <si>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</si>
  <si>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</si>
  <si>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</si>
  <si>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</si>
  <si>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</si>
  <si>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</si>
  <si>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</si>
  <si>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</si>
  <si>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</si>
  <si>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</si>
  <si>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</si>
  <si>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</si>
  <si>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</si>
  <si>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</si>
  <si>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</si>
  <si>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</si>
  <si>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</si>
  <si>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</si>
  <si>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</si>
  <si>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</si>
  <si>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</si>
  <si>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</si>
  <si>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</si>
  <si>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</si>
  <si>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</si>
  <si>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</si>
  <si>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</si>
  <si>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</si>
  <si>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</si>
  <si>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</si>
  <si>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</si>
  <si>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</si>
  <si>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</si>
  <si>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</si>
  <si>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</si>
  <si>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</si>
  <si>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</si>
  <si>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</si>
  <si>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</si>
  <si>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</si>
  <si>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</si>
  <si>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</si>
  <si>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</si>
  <si>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</si>
  <si>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</si>
  <si>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</si>
  <si>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</si>
  <si>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</si>
  <si>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</si>
  <si>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</si>
  <si>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</si>
  <si>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</si>
  <si>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</si>
  <si>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</si>
  <si>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</si>
  <si>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</si>
  <si>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</si>
  <si>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</si>
  <si>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</si>
  <si>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</si>
  <si>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</si>
  <si>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</si>
  <si>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</si>
  <si>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</si>
  <si>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</si>
  <si>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</si>
  <si>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</si>
  <si>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</si>
  <si>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</si>
  <si>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</si>
  <si>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</si>
  <si>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</si>
  <si>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</si>
  <si>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</si>
  <si>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</si>
  <si>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</si>
  <si>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</si>
  <si>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</si>
  <si>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</si>
  <si>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</si>
  <si>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</si>
  <si>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</si>
  <si>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</si>
  <si>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</si>
  <si>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</si>
  <si>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</si>
  <si>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</si>
  <si>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</si>
  <si>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</si>
  <si>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</si>
  <si>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</si>
  <si>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</si>
  <si>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</si>
  <si>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</si>
  <si>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</si>
  <si>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</si>
  <si>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</si>
  <si>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</si>
  <si>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</si>
  <si>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</si>
  <si>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</si>
  <si>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</si>
  <si>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</si>
  <si>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</si>
  <si>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</si>
  <si>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</si>
  <si>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</si>
  <si>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</si>
  <si>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</si>
  <si>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</si>
  <si>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</si>
  <si>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</si>
  <si>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</si>
  <si>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</si>
  <si>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</si>
  <si>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</si>
  <si>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</si>
  <si>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</si>
  <si>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</si>
  <si>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</si>
  <si>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</si>
  <si>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</si>
  <si>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</si>
  <si>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</si>
  <si>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</si>
  <si>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</si>
  <si>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</si>
  <si>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</si>
  <si>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</si>
  <si>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</si>
  <si>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</si>
  <si>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</si>
  <si>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</si>
  <si>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</si>
  <si>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</si>
  <si>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</si>
  <si>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</si>
  <si>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</si>
  <si>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</si>
  <si>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</si>
  <si>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</si>
  <si>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</si>
  <si>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</si>
  <si>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</si>
  <si>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</si>
  <si>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</si>
  <si>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</si>
  <si>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</si>
  <si>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</si>
  <si>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</si>
  <si>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</si>
  <si>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</si>
  <si>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</si>
  <si>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</si>
  <si>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</si>
  <si>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</si>
  <si>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</si>
  <si>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</si>
  <si>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</si>
  <si>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</si>
  <si>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</si>
  <si>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</si>
  <si>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</si>
  <si>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</si>
  <si>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</si>
  <si>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</si>
  <si>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</si>
  <si>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</si>
  <si>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</si>
  <si>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</si>
  <si>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</si>
  <si>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</si>
  <si>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</si>
  <si>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</si>
  <si>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</si>
  <si>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</si>
  <si>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</si>
  <si>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</si>
  <si>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</si>
  <si>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</si>
  <si>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</si>
  <si>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</si>
  <si>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</si>
  <si>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</si>
  <si>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</si>
  <si>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</si>
  <si>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</si>
  <si>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</si>
  <si>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</si>
  <si>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</si>
  <si>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</si>
  <si>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</si>
  <si>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</si>
  <si>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</si>
  <si>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</si>
  <si>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</si>
  <si>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</si>
  <si>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</si>
  <si>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</si>
  <si>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</si>
  <si>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</si>
  <si>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</si>
  <si>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</si>
  <si>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</si>
  <si>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</si>
  <si>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</si>
  <si>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</si>
  <si>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</si>
  <si>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</si>
  <si>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</si>
  <si>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</si>
  <si>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</si>
  <si>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</si>
  <si>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</si>
  <si>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</si>
  <si>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</si>
  <si>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</si>
  <si>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</si>
  <si>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</si>
  <si>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</si>
  <si>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</si>
  <si>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</si>
  <si>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</si>
  <si>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</si>
  <si>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</si>
  <si>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</si>
  <si>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</si>
  <si>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</si>
  <si>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</si>
  <si>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</si>
  <si>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</si>
  <si>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</si>
  <si>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</si>
  <si>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</si>
  <si>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</si>
  <si>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</si>
  <si>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</si>
  <si>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</si>
  <si>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</si>
  <si>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</si>
  <si>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</si>
  <si>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</si>
  <si>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</si>
  <si>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</si>
  <si>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</si>
  <si>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</si>
  <si>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</si>
  <si>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</si>
  <si>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</si>
  <si>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</si>
  <si>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</si>
  <si>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</si>
  <si>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</si>
  <si>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</si>
  <si>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</si>
  <si>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</si>
  <si>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</si>
  <si>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</si>
  <si>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</si>
  <si>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</si>
  <si>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</si>
  <si>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</si>
  <si>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</si>
  <si>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</si>
  <si>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</si>
  <si>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</si>
  <si>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</si>
  <si>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</si>
  <si>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</si>
  <si>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</si>
  <si>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</si>
  <si>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</si>
  <si>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</si>
  <si>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</si>
  <si>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</si>
  <si>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</si>
  <si>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</si>
  <si>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</si>
  <si>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</si>
  <si>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</si>
  <si>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</si>
  <si>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</si>
  <si>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</si>
  <si>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</si>
  <si>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</si>
  <si>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</si>
  <si>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</si>
  <si>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</si>
  <si>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</si>
  <si>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</si>
  <si>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</si>
  <si>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</si>
  <si>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</si>
  <si>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</si>
  <si>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</si>
  <si>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</si>
  <si>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</si>
  <si>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</si>
  <si>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</si>
  <si>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</si>
  <si>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</si>
  <si>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</si>
  <si>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</si>
  <si>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</si>
  <si>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</si>
  <si>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</si>
  <si>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</si>
  <si>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</si>
  <si>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</si>
  <si>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</si>
  <si>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</si>
  <si>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</si>
  <si>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</si>
  <si>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</si>
  <si>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</si>
  <si>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</si>
  <si>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</si>
  <si>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</si>
  <si>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</si>
  <si>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</si>
  <si>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</si>
  <si>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</si>
  <si>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</si>
  <si>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</si>
  <si>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</si>
  <si>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</si>
  <si>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</si>
  <si>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</si>
  <si>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</si>
  <si>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</si>
  <si>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</si>
  <si>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</si>
  <si>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</si>
  <si>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</si>
  <si>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</si>
  <si>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</si>
  <si>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</si>
  <si>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</si>
  <si>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</si>
  <si>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</si>
  <si>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</si>
  <si>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</si>
  <si>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</si>
  <si>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</si>
  <si>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</si>
  <si>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</si>
  <si>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</si>
  <si>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</si>
  <si>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</si>
  <si>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</si>
  <si>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</si>
  <si>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</si>
  <si>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</si>
  <si>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</si>
  <si>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</si>
  <si>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</si>
  <si>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</si>
  <si>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</si>
  <si>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</si>
  <si>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</si>
  <si>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</si>
  <si>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</si>
  <si>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</si>
  <si>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</si>
  <si>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</si>
  <si>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</si>
  <si>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</si>
  <si>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</si>
  <si>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</si>
  <si>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</si>
  <si>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</si>
  <si>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</si>
  <si>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</si>
  <si>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</si>
  <si>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</si>
  <si>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</si>
  <si>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</si>
  <si>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</si>
  <si>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</si>
  <si>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</si>
  <si>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</si>
  <si>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</si>
  <si>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</si>
  <si>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</si>
  <si>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</si>
  <si>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</si>
  <si>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</si>
  <si>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</si>
  <si>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</si>
  <si>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</si>
  <si>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</si>
  <si>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</si>
  <si>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</si>
  <si>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</si>
  <si>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</si>
  <si>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</si>
  <si>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</si>
  <si>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</si>
  <si>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</si>
  <si>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</si>
  <si>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</si>
  <si>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</si>
  <si>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</si>
  <si>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</si>
  <si>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</si>
  <si>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</si>
  <si>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</si>
  <si>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</si>
  <si>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</si>
  <si>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</si>
  <si>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</si>
  <si>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</si>
  <si>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</si>
  <si>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</si>
  <si>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</si>
  <si>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</si>
  <si>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</si>
  <si>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</si>
  <si>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</si>
  <si>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</si>
  <si>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</si>
  <si>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</si>
  <si>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</si>
  <si>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</si>
  <si>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</si>
  <si>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</si>
  <si>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</si>
  <si>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</si>
  <si>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</si>
  <si>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</si>
  <si>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</si>
  <si>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</si>
  <si>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</si>
  <si>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</si>
  <si>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</si>
  <si>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</si>
  <si>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</si>
  <si>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</si>
  <si>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</si>
  <si>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</si>
  <si>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</si>
  <si>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</si>
  <si>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</si>
  <si>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</si>
  <si>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</si>
  <si>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</si>
  <si>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</si>
  <si>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</si>
  <si>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</si>
  <si>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</si>
  <si>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</si>
  <si>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</si>
  <si>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</si>
  <si>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</si>
  <si>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</si>
  <si>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</si>
  <si>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</si>
  <si>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</si>
  <si>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</si>
  <si>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</si>
  <si>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</si>
  <si>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</si>
  <si>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</si>
  <si>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</si>
  <si>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</si>
  <si>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</si>
  <si>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</si>
  <si>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</si>
  <si>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</si>
  <si>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</si>
  <si>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</si>
  <si>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</si>
  <si>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</si>
  <si>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</si>
  <si>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</si>
  <si>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</si>
  <si>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</si>
  <si>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</si>
  <si>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</si>
  <si>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</si>
  <si>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</si>
  <si>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</si>
  <si>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</si>
  <si>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</si>
  <si>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</si>
  <si>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</si>
  <si>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</si>
  <si>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</si>
  <si>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</si>
  <si>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</si>
  <si>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</si>
  <si>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</si>
  <si>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</si>
  <si>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</si>
  <si>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</si>
  <si>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</si>
  <si>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</si>
  <si>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</si>
  <si>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</si>
  <si>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</si>
  <si>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</si>
  <si>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</si>
  <si>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</si>
  <si>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</si>
  <si>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</si>
  <si>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</si>
  <si>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</si>
  <si>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</si>
  <si>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</si>
  <si>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</si>
  <si>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</si>
  <si>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</si>
  <si>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</si>
  <si>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</si>
  <si>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</si>
  <si>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</si>
  <si>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</si>
  <si>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</si>
  <si>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</si>
  <si>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</si>
  <si>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</si>
  <si>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</si>
  <si>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</si>
  <si>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</si>
  <si>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</si>
  <si>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</si>
  <si>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</si>
  <si>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</si>
  <si>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</si>
  <si>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</si>
  <si>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</si>
  <si>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</si>
  <si>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</si>
  <si>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</si>
  <si>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</si>
  <si>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</si>
  <si>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</si>
  <si>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</si>
  <si>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</si>
  <si>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</si>
  <si>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</si>
  <si>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</si>
  <si>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</si>
  <si>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</si>
  <si>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</si>
  <si>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</si>
  <si>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</si>
  <si>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</si>
  <si>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</si>
  <si>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</si>
  <si>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</si>
  <si>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</si>
  <si>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</si>
  <si>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</si>
  <si>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</si>
  <si>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</si>
  <si>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</si>
  <si>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</si>
  <si>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</si>
  <si>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</si>
  <si>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</si>
  <si>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</si>
  <si>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</si>
  <si>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</si>
  <si>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</si>
  <si>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</si>
  <si>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</si>
  <si>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</si>
  <si>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</si>
  <si>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</si>
  <si>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</si>
  <si>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</si>
  <si>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</si>
  <si>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</si>
  <si>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</si>
  <si>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</si>
  <si>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</si>
  <si>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</si>
  <si>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</si>
  <si>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</si>
  <si>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</si>
  <si>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</si>
  <si>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</si>
  <si>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</si>
  <si>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</si>
  <si>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</si>
  <si>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</si>
  <si>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</si>
  <si>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</si>
  <si>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</si>
  <si>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</si>
  <si>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</si>
  <si>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</si>
  <si>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</si>
  <si>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</si>
  <si>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</si>
  <si>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</si>
  <si>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</si>
  <si>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</si>
  <si>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</si>
  <si>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</si>
  <si>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</si>
  <si>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</si>
  <si>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</si>
  <si>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</si>
  <si>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</si>
  <si>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</si>
  <si>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</si>
  <si>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</si>
  <si>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</si>
  <si>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</si>
  <si>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</si>
  <si>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</si>
  <si>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</si>
  <si>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</si>
  <si>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</si>
  <si>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</si>
  <si>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</si>
  <si>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</si>
  <si>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</si>
  <si>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</si>
  <si>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</si>
  <si>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</si>
  <si>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</si>
  <si>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</si>
  <si>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</si>
  <si>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</si>
  <si>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</si>
  <si>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</si>
  <si>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</si>
  <si>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</si>
  <si>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</si>
  <si>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</si>
  <si>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</si>
  <si>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</si>
  <si>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</si>
  <si>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</si>
  <si>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</si>
  <si>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</si>
  <si>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</si>
  <si>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</si>
  <si>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</si>
  <si>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</si>
  <si>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</si>
  <si>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</si>
  <si>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</si>
  <si>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</si>
  <si>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</si>
  <si>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</si>
  <si>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</si>
  <si>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</si>
  <si>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</si>
  <si>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</si>
  <si>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</si>
  <si>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</si>
  <si>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</si>
  <si>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</si>
  <si>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</si>
  <si>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</si>
  <si>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</si>
  <si>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</si>
  <si>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</si>
  <si>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</si>
  <si>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</si>
  <si>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</si>
  <si>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</si>
  <si>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</si>
  <si>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</si>
  <si>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</si>
  <si>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</si>
  <si>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</si>
  <si>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</si>
  <si>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</si>
  <si>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</si>
  <si>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</si>
  <si>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</si>
  <si>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</si>
  <si>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</si>
  <si>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</si>
  <si>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</si>
  <si>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</si>
  <si>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</si>
  <si>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</si>
  <si>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</si>
  <si>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</si>
  <si>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</si>
  <si>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</si>
  <si>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</si>
  <si>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</si>
  <si>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</si>
  <si>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</si>
  <si>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</si>
  <si>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</si>
  <si>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</si>
  <si>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</si>
  <si>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</si>
  <si>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</si>
  <si>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</si>
  <si>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</si>
  <si>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</si>
  <si>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</si>
  <si>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</si>
  <si>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</si>
  <si>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</si>
  <si>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</si>
  <si>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</si>
  <si>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</si>
  <si>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</si>
  <si>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</si>
  <si>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</si>
  <si>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</si>
  <si>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</si>
  <si>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</si>
  <si>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</si>
  <si>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</si>
  <si>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</si>
  <si>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</si>
  <si>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</si>
  <si>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</si>
  <si>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</si>
  <si>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</si>
  <si>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</si>
  <si>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</si>
  <si>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</si>
  <si>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</si>
  <si>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</si>
  <si>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</si>
  <si>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</si>
  <si>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</si>
  <si>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</si>
  <si>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</si>
  <si>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</si>
  <si>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</si>
  <si>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</si>
  <si>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</si>
  <si>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</si>
  <si>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</si>
  <si>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</si>
  <si>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</si>
  <si>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</si>
  <si>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</si>
  <si>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</si>
  <si>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</si>
  <si>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</si>
  <si>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</si>
  <si>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</si>
  <si>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</si>
  <si>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</si>
  <si>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</si>
  <si>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</si>
  <si>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</si>
  <si>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</si>
  <si>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</si>
  <si>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</si>
  <si>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</si>
  <si>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</si>
  <si>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</si>
  <si>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</si>
  <si>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</si>
  <si>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</si>
  <si>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</si>
  <si>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</si>
  <si>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</si>
  <si>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</si>
  <si>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</si>
  <si>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</si>
  <si>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</si>
  <si>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</si>
  <si>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</si>
  <si>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</si>
  <si>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</si>
  <si>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</si>
  <si>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</si>
  <si>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</si>
  <si>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</si>
  <si>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</si>
  <si>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</si>
  <si>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</si>
  <si>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</si>
  <si>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</si>
  <si>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</si>
  <si>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</si>
  <si>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</si>
  <si>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</si>
  <si>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</si>
  <si>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</si>
  <si>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</si>
  <si>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</si>
  <si>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</si>
  <si>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</si>
  <si>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</si>
  <si>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</si>
  <si>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</si>
  <si>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</si>
  <si>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</si>
  <si>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</si>
  <si>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</si>
  <si>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</si>
  <si>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</si>
  <si>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</si>
  <si>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</si>
  <si>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</si>
  <si>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</si>
  <si>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</si>
  <si>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</si>
  <si>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</si>
  <si>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</si>
  <si>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</si>
  <si>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</si>
  <si>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</si>
  <si>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</si>
  <si>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</si>
  <si>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</si>
  <si>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</si>
  <si>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</si>
  <si>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</si>
  <si>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</si>
  <si>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</si>
  <si>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</si>
  <si>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</si>
  <si>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</si>
  <si>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</si>
  <si>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</si>
  <si>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</si>
  <si>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</si>
  <si>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</si>
  <si>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</si>
  <si>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</si>
  <si>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</si>
  <si>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</si>
  <si>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</si>
  <si>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</si>
  <si>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</si>
  <si>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</si>
  <si>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</si>
  <si>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</si>
  <si>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</si>
  <si>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</si>
  <si>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</si>
  <si>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</si>
  <si>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</si>
  <si>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</si>
  <si>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</si>
  <si>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</si>
  <si>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</si>
  <si>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</si>
  <si>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</si>
  <si>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</si>
  <si>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</si>
  <si>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</si>
  <si>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</si>
  <si>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</si>
  <si>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</si>
  <si>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</si>
  <si>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</si>
  <si>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</si>
  <si>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</si>
  <si>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</si>
  <si>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</si>
  <si>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</si>
  <si>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</si>
  <si>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</si>
  <si>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</si>
  <si>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</si>
  <si>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</si>
  <si>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</si>
  <si>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</si>
  <si>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</si>
  <si>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</si>
  <si>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</si>
  <si>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</si>
  <si>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</si>
  <si>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</si>
  <si>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</si>
  <si>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</si>
  <si>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</si>
  <si>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</si>
  <si>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</si>
  <si>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</si>
  <si>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</si>
  <si>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</si>
  <si>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</si>
  <si>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</si>
  <si>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</si>
  <si>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</si>
  <si>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</si>
  <si>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</si>
  <si>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</si>
  <si>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</si>
  <si>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</si>
  <si>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</si>
  <si>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</si>
  <si>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</si>
  <si>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</si>
  <si>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</si>
  <si>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</si>
  <si>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</si>
  <si>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</si>
  <si>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</si>
  <si>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</si>
  <si>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</si>
  <si>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</si>
  <si>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</si>
  <si>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</si>
  <si>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</si>
  <si>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</si>
  <si>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</si>
  <si>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</si>
  <si>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</si>
  <si>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</si>
  <si>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</si>
  <si>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</si>
  <si>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</si>
  <si>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</si>
  <si>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</si>
  <si>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</si>
  <si>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</si>
  <si>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</si>
  <si>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</si>
  <si>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</si>
  <si>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</si>
  <si>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</si>
  <si>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</si>
  <si>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</si>
  <si>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</si>
  <si>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</si>
  <si>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</si>
  <si>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</si>
  <si>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</si>
  <si>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</si>
  <si>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</si>
  <si>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</si>
  <si>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</si>
  <si>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</si>
  <si>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</si>
  <si>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</si>
  <si>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</si>
  <si>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</si>
  <si>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</si>
  <si>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</si>
  <si>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</si>
  <si>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</si>
  <si>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</si>
  <si>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</si>
  <si>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</si>
  <si>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</si>
  <si>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</si>
  <si>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</si>
  <si>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</si>
  <si>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</si>
  <si>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</si>
  <si>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</si>
  <si>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</si>
  <si>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</si>
  <si>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</si>
  <si>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</si>
  <si>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</si>
  <si>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</si>
  <si>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</si>
  <si>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</si>
  <si>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</si>
  <si>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</si>
  <si>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</si>
  <si>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</si>
  <si>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</si>
  <si>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</si>
  <si>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</si>
  <si>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</si>
  <si>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</si>
  <si>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</si>
  <si>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</si>
  <si>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</si>
  <si>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</si>
  <si>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</si>
  <si>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</si>
  <si>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</si>
  <si>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</si>
  <si>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</si>
  <si>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</si>
  <si>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</si>
  <si>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</si>
  <si>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</si>
  <si>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</si>
  <si>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</si>
  <si>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</si>
  <si>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</si>
  <si>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</si>
  <si>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</si>
  <si>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</si>
  <si>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</si>
  <si>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</si>
  <si>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</si>
  <si>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</si>
  <si>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</si>
  <si>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</si>
  <si>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</si>
  <si>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</si>
  <si>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</si>
  <si>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</si>
  <si>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</si>
  <si>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</si>
  <si>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</si>
  <si>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</si>
  <si>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</si>
  <si>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</si>
  <si>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</si>
  <si>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</si>
  <si>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</si>
  <si>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</si>
  <si>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</si>
  <si>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</si>
  <si>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</si>
  <si>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</si>
  <si>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</si>
  <si>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</si>
  <si>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</si>
  <si>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</si>
  <si>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</si>
  <si>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</si>
  <si>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</si>
  <si>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</si>
  <si>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</si>
  <si>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</si>
  <si>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</si>
  <si>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</si>
  <si>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</si>
  <si>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</si>
  <si>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</si>
  <si>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</si>
  <si>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</si>
  <si>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</si>
  <si>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</si>
  <si>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</si>
  <si>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</si>
  <si>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</si>
  <si>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</si>
  <si>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</si>
  <si>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</si>
  <si>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</si>
  <si>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</si>
  <si>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</si>
  <si>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</si>
  <si>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</si>
  <si>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</si>
  <si>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</si>
  <si>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</si>
  <si>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</si>
  <si>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</si>
  <si>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</si>
  <si>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</si>
  <si>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</si>
  <si>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</si>
  <si>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</si>
  <si>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</si>
  <si>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</si>
  <si>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</si>
  <si>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</si>
  <si>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</si>
  <si>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</si>
  <si>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</si>
  <si>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</si>
  <si>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</si>
  <si>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</si>
  <si>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</si>
  <si>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</si>
  <si>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</si>
  <si>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</si>
  <si>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</si>
  <si>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</si>
  <si>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</si>
  <si>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</si>
  <si>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</si>
  <si>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</si>
  <si>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</si>
  <si>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</si>
  <si>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</si>
  <si>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</si>
  <si>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</si>
  <si>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</si>
  <si>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</si>
  <si>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</si>
  <si>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</si>
  <si>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</si>
  <si>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</si>
  <si>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</si>
  <si>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</si>
  <si>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</si>
  <si>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</si>
  <si>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</si>
  <si>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</si>
  <si>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</si>
  <si>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</si>
  <si>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</si>
  <si>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</si>
  <si>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</si>
  <si>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</si>
  <si>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</si>
  <si>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</si>
  <si>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</si>
  <si>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</si>
  <si>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</si>
  <si>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</si>
  <si>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</si>
  <si>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</si>
  <si>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</si>
  <si>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</si>
  <si>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</si>
  <si>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</si>
  <si>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</si>
  <si>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</si>
  <si>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</si>
  <si>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</si>
  <si>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</si>
  <si>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</si>
  <si>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</si>
  <si>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</si>
  <si>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</si>
  <si>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</si>
  <si>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</si>
  <si>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</si>
  <si>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</si>
  <si>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</si>
  <si>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</si>
  <si>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</si>
  <si>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</si>
  <si>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</si>
  <si>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</si>
  <si>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</si>
  <si>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</si>
  <si>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</si>
  <si>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</si>
  <si>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</si>
  <si>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</si>
  <si>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</si>
  <si>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</si>
  <si>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</si>
  <si>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</si>
  <si>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</si>
  <si>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</si>
  <si>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</si>
  <si>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</si>
  <si>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</si>
  <si>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</si>
  <si>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</si>
  <si>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</si>
  <si>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</si>
  <si>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</si>
  <si>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</si>
  <si>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</si>
  <si>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</si>
  <si>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</si>
  <si>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</si>
  <si>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</si>
  <si>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</si>
  <si>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</si>
  <si>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</si>
  <si>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</si>
  <si>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</si>
  <si>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</si>
  <si>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</si>
  <si>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</si>
  <si>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</si>
  <si>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</si>
  <si>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</si>
  <si>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</si>
  <si>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</si>
  <si>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</si>
  <si>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</si>
  <si>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</si>
  <si>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</si>
  <si>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</si>
  <si>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</si>
  <si>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</si>
  <si>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</si>
  <si>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</si>
  <si>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</si>
  <si>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</si>
  <si>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</si>
  <si>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</si>
  <si>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</si>
  <si>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</si>
  <si>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</si>
  <si>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</si>
  <si>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</si>
  <si>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</si>
  <si>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</si>
  <si>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</si>
  <si>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</si>
  <si>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</si>
  <si>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</si>
  <si>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</si>
  <si>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</si>
  <si>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</si>
  <si>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</si>
  <si>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</si>
  <si>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</si>
  <si>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</si>
  <si>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</si>
  <si>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</si>
  <si>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</si>
  <si>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</si>
  <si>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</si>
  <si>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</si>
  <si>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</si>
  <si>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</si>
  <si>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</si>
  <si>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</si>
  <si>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</si>
  <si>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</si>
  <si>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</si>
  <si>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</si>
  <si>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</si>
  <si>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</si>
  <si>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</si>
  <si>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</si>
  <si>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</si>
  <si>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</si>
  <si>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</si>
  <si>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</si>
  <si>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</si>
  <si>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</si>
  <si>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</si>
  <si>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</si>
  <si>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</si>
  <si>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</si>
  <si>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</si>
  <si>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</si>
  <si>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</si>
  <si>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</si>
  <si>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</si>
  <si>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</si>
  <si>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</si>
  <si>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</si>
  <si>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</si>
  <si>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</si>
  <si>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</si>
  <si>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</si>
  <si>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</si>
  <si>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</si>
  <si>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</si>
  <si>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</si>
  <si>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</si>
  <si>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</si>
  <si>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</si>
  <si>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</si>
  <si>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</si>
  <si>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</si>
  <si>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</si>
  <si>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</si>
  <si>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</si>
  <si>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</si>
  <si>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</si>
  <si>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</si>
  <si>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</si>
  <si>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</si>
  <si>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</si>
  <si>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</si>
  <si>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</si>
  <si>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</si>
  <si>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</si>
  <si>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</si>
  <si>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</si>
  <si>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</si>
  <si>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</si>
  <si>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</si>
  <si>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</si>
  <si>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</si>
  <si>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</si>
  <si>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</si>
  <si>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</si>
  <si>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</si>
  <si>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</si>
  <si>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</si>
  <si>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</si>
  <si>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</si>
  <si>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</si>
  <si>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</si>
  <si>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</si>
  <si>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</si>
  <si>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</si>
  <si>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</si>
  <si>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</si>
  <si>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</si>
  <si>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</si>
  <si>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</si>
  <si>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</si>
  <si>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</si>
  <si>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</si>
  <si>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</si>
  <si>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</si>
  <si>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</si>
  <si>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</si>
  <si>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</si>
  <si>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</si>
  <si>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</si>
  <si>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</si>
  <si>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</si>
  <si>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</si>
  <si>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</si>
  <si>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</si>
  <si>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</si>
  <si>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</si>
  <si>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</si>
  <si>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</si>
  <si>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</si>
  <si>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</si>
  <si>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</si>
  <si>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</si>
  <si>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</si>
  <si>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</si>
  <si>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</si>
  <si>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</si>
  <si>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</si>
  <si>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</si>
  <si>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</si>
  <si>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</si>
  <si>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</si>
  <si>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</si>
  <si>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</si>
  <si>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</si>
  <si>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</si>
  <si>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</si>
  <si>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</si>
  <si>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</si>
  <si>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</si>
  <si>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</si>
  <si>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</si>
  <si>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</si>
  <si>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</si>
  <si>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</si>
  <si>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</si>
  <si>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</si>
  <si>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</si>
  <si>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</si>
  <si>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</si>
  <si>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</si>
  <si>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</si>
  <si>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</si>
  <si>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</si>
  <si>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</si>
  <si>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</si>
  <si>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</si>
  <si>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</si>
  <si>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</si>
  <si>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</si>
  <si>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</si>
  <si>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</si>
  <si>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</si>
  <si>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</si>
  <si>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</si>
  <si>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</si>
  <si>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</si>
  <si>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</si>
  <si>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</si>
  <si>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</si>
  <si>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</si>
  <si>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</si>
  <si>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</si>
  <si>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</si>
  <si>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</si>
  <si>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</si>
  <si>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</si>
  <si>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</si>
  <si>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</si>
  <si>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</si>
  <si>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</si>
  <si>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</si>
  <si>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</si>
  <si>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</si>
  <si>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</si>
  <si>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</si>
  <si>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</si>
  <si>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</si>
  <si>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</si>
  <si>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</si>
  <si>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</si>
  <si>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</si>
  <si>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</si>
  <si>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</si>
  <si>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</si>
  <si>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</si>
  <si>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</si>
  <si>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</si>
  <si>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</si>
  <si>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</si>
  <si>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</si>
  <si>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</si>
  <si>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</si>
  <si>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</si>
  <si>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</si>
  <si>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</si>
  <si>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</si>
  <si>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</si>
  <si>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</si>
  <si>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</si>
  <si>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</si>
  <si>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</si>
  <si>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</si>
  <si>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</si>
  <si>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</si>
  <si>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</si>
  <si>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</si>
  <si>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</si>
  <si>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</si>
  <si>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</si>
  <si>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</si>
  <si>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</si>
  <si>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</si>
  <si>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</si>
  <si>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</si>
  <si>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</si>
  <si>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</si>
  <si>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</si>
  <si>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</si>
  <si>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</si>
  <si>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</si>
  <si>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</si>
  <si>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</si>
  <si>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</si>
  <si>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</si>
  <si>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</si>
  <si>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</si>
  <si>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</si>
  <si>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</si>
  <si>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</si>
  <si>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</si>
  <si>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</si>
  <si>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</si>
  <si>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</si>
  <si>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</si>
  <si>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</si>
  <si>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</si>
  <si>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</si>
  <si>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</si>
  <si>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</si>
  <si>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</si>
  <si>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</si>
  <si>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</si>
  <si>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</si>
  <si>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</si>
  <si>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</si>
  <si>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</si>
  <si>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</si>
  <si>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</si>
  <si>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</si>
  <si>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</si>
  <si>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</si>
  <si>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</si>
  <si>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</si>
  <si>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</si>
  <si>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</si>
  <si>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</si>
  <si>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</si>
  <si>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</si>
  <si>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</si>
  <si>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</si>
  <si>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</si>
  <si>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</si>
  <si>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</si>
  <si>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</si>
  <si>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</si>
  <si>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</si>
  <si>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</si>
  <si>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</si>
  <si>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</si>
  <si>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</si>
  <si>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</si>
  <si>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</si>
  <si>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</si>
  <si>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</si>
  <si>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</si>
  <si>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</si>
  <si>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</si>
  <si>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</si>
  <si>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</si>
  <si>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</si>
  <si>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</si>
  <si>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</si>
  <si>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</si>
  <si>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</si>
  <si>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</si>
  <si>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</si>
  <si>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</si>
  <si>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</si>
  <si>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</si>
  <si>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</si>
  <si>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</si>
  <si>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</si>
  <si>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</si>
  <si>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</si>
  <si>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</si>
  <si>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</si>
  <si>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</si>
  <si>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</si>
  <si>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</si>
  <si>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</si>
  <si>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</si>
  <si>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</si>
  <si>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</si>
  <si>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</si>
  <si>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</si>
  <si>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</si>
  <si>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</si>
  <si>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</si>
  <si>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</si>
  <si>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</si>
  <si>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</si>
  <si>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</si>
  <si>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</si>
  <si>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</si>
  <si>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</si>
  <si>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</si>
  <si>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</si>
  <si>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</si>
  <si>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</si>
  <si>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</si>
  <si>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</si>
  <si>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</si>
  <si>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</si>
  <si>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</si>
  <si>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</si>
  <si>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</si>
  <si>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</si>
  <si>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</si>
  <si>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</si>
  <si>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</si>
  <si>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</si>
  <si>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</si>
  <si>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</si>
  <si>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</si>
  <si>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</si>
  <si>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</si>
  <si>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</si>
  <si>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</si>
  <si>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</si>
  <si>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</si>
  <si>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</si>
  <si>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</si>
  <si>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</si>
  <si>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</si>
  <si>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</si>
  <si>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</si>
  <si>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</si>
  <si>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</si>
  <si>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</si>
  <si>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</si>
  <si>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</si>
  <si>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</si>
  <si>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</si>
  <si>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</si>
  <si>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</si>
  <si>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</si>
  <si>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</si>
  <si>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</si>
  <si>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</si>
  <si>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</si>
  <si>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</si>
  <si>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</si>
  <si>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</si>
  <si>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</si>
  <si>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</si>
  <si>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</si>
  <si>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</si>
  <si>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</si>
  <si>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</si>
  <si>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</si>
  <si>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</si>
  <si>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</si>
  <si>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</si>
  <si>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</si>
  <si>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</si>
  <si>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</si>
  <si>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</si>
  <si>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</si>
  <si>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</si>
  <si>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</si>
  <si>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</si>
  <si>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</si>
  <si>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</si>
  <si>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</si>
  <si>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</si>
  <si>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</si>
  <si>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</si>
  <si>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</si>
  <si>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</si>
  <si>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</si>
  <si>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</si>
  <si>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</si>
  <si>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</si>
  <si>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</si>
  <si>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</si>
  <si>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</si>
  <si>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</si>
  <si>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</si>
  <si>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</si>
  <si>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</si>
  <si>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</si>
  <si>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</si>
  <si>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</si>
  <si>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</si>
  <si>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</si>
  <si>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</si>
  <si>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</si>
  <si>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</si>
  <si>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</si>
  <si>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</si>
  <si>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</si>
  <si>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</si>
  <si>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</si>
  <si>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</si>
  <si>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</si>
  <si>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</si>
  <si>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</si>
  <si>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</si>
  <si>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</si>
  <si>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</si>
  <si>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</si>
  <si>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</si>
  <si>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</si>
  <si>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</si>
  <si>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</si>
  <si>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</si>
  <si>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</si>
  <si>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</si>
  <si>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</si>
  <si>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</si>
  <si>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</si>
  <si>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</si>
  <si>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</si>
  <si>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</si>
  <si>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</si>
  <si>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</si>
  <si>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</si>
  <si>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</si>
  <si>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</si>
  <si>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</si>
  <si>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</si>
  <si>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</si>
  <si>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</si>
  <si>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</si>
  <si>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</si>
  <si>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</si>
  <si>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</si>
  <si>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</si>
  <si>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</si>
  <si>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</si>
  <si>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</si>
  <si>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</si>
  <si>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</si>
  <si>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</si>
  <si>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</si>
  <si>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</si>
  <si>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</si>
  <si>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</si>
  <si>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</si>
  <si>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</si>
  <si>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</si>
  <si>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</si>
  <si>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</si>
  <si>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</si>
  <si>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</si>
  <si>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</si>
  <si>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</si>
  <si>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</si>
  <si>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</si>
  <si>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</si>
  <si>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</si>
  <si>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</si>
  <si>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</si>
  <si>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</si>
  <si>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</si>
  <si>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</si>
  <si>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</si>
  <si>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</si>
  <si>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</si>
  <si>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</si>
  <si>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</si>
  <si>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</si>
  <si>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</si>
  <si>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</si>
  <si>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</si>
  <si>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</si>
  <si>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</si>
  <si>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</si>
  <si>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</si>
  <si>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</si>
  <si>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</si>
  <si>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</si>
  <si>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</si>
  <si>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</si>
  <si>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</si>
  <si>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</si>
  <si>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</si>
  <si>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</si>
  <si>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</si>
  <si>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</si>
  <si>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</si>
  <si>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</si>
  <si>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</si>
  <si>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</si>
  <si>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</si>
  <si>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</si>
  <si>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</si>
  <si>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</si>
  <si>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</si>
  <si>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</si>
  <si>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</si>
  <si>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</si>
  <si>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</si>
  <si>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</si>
  <si>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</si>
  <si>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</si>
  <si>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</si>
  <si>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</si>
  <si>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</si>
  <si>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</si>
  <si>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</si>
  <si>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</si>
  <si>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</si>
  <si>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</si>
  <si>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</si>
  <si>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</si>
  <si>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</si>
  <si>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</si>
  <si>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</si>
  <si>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</si>
  <si>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</si>
  <si>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</si>
  <si>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</si>
  <si>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</si>
  <si>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</si>
  <si>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</si>
  <si>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</si>
  <si>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</si>
  <si>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</si>
  <si>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</si>
  <si>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</si>
  <si>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</si>
  <si>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</si>
  <si>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</si>
  <si>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</si>
  <si>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</si>
  <si>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</si>
  <si>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</si>
  <si>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</si>
  <si>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</si>
  <si>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</si>
  <si>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</si>
  <si>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</si>
  <si>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</si>
  <si>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</si>
  <si>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</si>
  <si>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</si>
  <si>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</si>
  <si>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</si>
  <si>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</si>
  <si>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</si>
  <si>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</si>
  <si>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</si>
  <si>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</si>
  <si>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</si>
  <si>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</si>
  <si>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</si>
  <si>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</si>
  <si>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</si>
  <si>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</si>
  <si>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</si>
  <si>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</si>
  <si>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</si>
  <si>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</si>
  <si>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</si>
  <si>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</si>
  <si>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</si>
  <si>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</si>
  <si>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</si>
  <si>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</si>
  <si>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</si>
  <si>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</si>
  <si>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</si>
  <si>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</si>
  <si>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</si>
  <si>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</si>
  <si>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</si>
  <si>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</si>
  <si>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</si>
  <si>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</si>
  <si>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</si>
  <si>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</si>
  <si>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</si>
  <si>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</si>
  <si>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</si>
  <si>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</si>
  <si>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</si>
  <si>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</si>
  <si>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</si>
  <si>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</si>
  <si>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</si>
  <si>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</si>
  <si>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</si>
  <si>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</si>
  <si>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</si>
  <si>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</si>
  <si>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</si>
  <si>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</si>
  <si>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</si>
  <si>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</si>
  <si>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</si>
  <si>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</si>
  <si>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</si>
  <si>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</si>
  <si>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</si>
  <si>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</si>
  <si>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</si>
  <si>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</si>
  <si>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</si>
  <si>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</si>
  <si>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</si>
  <si>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</si>
  <si>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</si>
  <si>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</si>
  <si>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</si>
  <si>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</si>
  <si>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</si>
  <si>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</si>
  <si>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</si>
  <si>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</si>
  <si>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</si>
  <si>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</si>
  <si>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</si>
  <si>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</si>
  <si>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</si>
  <si>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</si>
  <si>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</si>
  <si>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</si>
  <si>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</si>
  <si>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</si>
  <si>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</si>
  <si>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</si>
  <si>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</si>
  <si>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</si>
  <si>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</si>
  <si>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</si>
  <si>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</si>
  <si>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</si>
  <si>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</si>
  <si>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</si>
  <si>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</si>
  <si>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</si>
  <si>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</si>
  <si>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</si>
  <si>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</si>
  <si>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</si>
  <si>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</si>
  <si>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</si>
  <si>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</si>
  <si>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</si>
  <si>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</si>
  <si>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</si>
  <si>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</si>
  <si>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</si>
  <si>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</si>
  <si>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</si>
  <si>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</si>
  <si>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</si>
  <si>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</si>
  <si>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</si>
  <si>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</si>
  <si>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</si>
  <si>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</si>
  <si>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</si>
  <si>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</si>
  <si>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</si>
  <si>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</si>
  <si>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</si>
  <si>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</si>
  <si>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</si>
  <si>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</si>
  <si>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</si>
  <si>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</si>
  <si>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</si>
  <si>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</si>
  <si>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</si>
  <si>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</si>
  <si>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</si>
  <si>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</si>
  <si>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</si>
  <si>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</si>
  <si>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</si>
  <si>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</si>
  <si>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</si>
  <si>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</si>
  <si>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</si>
  <si>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</si>
  <si>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</si>
  <si>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</si>
  <si>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</si>
  <si>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</si>
  <si>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</si>
  <si>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</si>
  <si>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</si>
  <si>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</si>
  <si>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</si>
  <si>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</si>
  <si>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</si>
  <si>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</si>
  <si>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</si>
  <si>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</si>
  <si>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</si>
  <si>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</si>
  <si>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</si>
  <si>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</si>
  <si>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</si>
  <si>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</si>
  <si>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</si>
  <si>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</si>
  <si>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</si>
  <si>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</si>
  <si>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</si>
  <si>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</si>
  <si>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</si>
  <si>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</si>
  <si>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</si>
  <si>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</si>
  <si>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</si>
  <si>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</si>
  <si>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</si>
  <si>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</si>
  <si>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</si>
  <si>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</si>
  <si>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</si>
  <si>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</si>
  <si>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</si>
  <si>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</si>
  <si>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</si>
  <si>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</si>
  <si>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</si>
  <si>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</si>
  <si>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</si>
  <si>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</si>
  <si>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</si>
  <si>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</si>
  <si>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</si>
  <si>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</si>
  <si>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</si>
  <si>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</si>
  <si>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</si>
  <si>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</si>
  <si>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</si>
  <si>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</si>
  <si>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</si>
  <si>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</si>
  <si>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</si>
  <si>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</si>
  <si>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</si>
  <si>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</si>
  <si>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</si>
  <si>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</si>
  <si>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</si>
  <si>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</si>
  <si>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</si>
  <si>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</si>
  <si>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</si>
  <si>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</si>
  <si>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</si>
  <si>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</si>
  <si>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</si>
  <si>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</si>
  <si>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</si>
  <si>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</si>
  <si>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</si>
  <si>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</si>
  <si>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</si>
  <si>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</si>
  <si>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</si>
  <si>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</si>
  <si>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</si>
  <si>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</si>
  <si>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</si>
  <si>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</si>
  <si>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</si>
  <si>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</si>
  <si>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</si>
  <si>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</si>
  <si>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</si>
  <si>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</si>
  <si>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</si>
  <si>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</si>
  <si>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</si>
  <si>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</si>
  <si>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</si>
  <si>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</si>
  <si>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</si>
  <si>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</si>
  <si>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</si>
  <si>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</si>
  <si>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</si>
  <si>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</si>
  <si>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</si>
  <si>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</si>
  <si>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</si>
  <si>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</si>
  <si>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</si>
  <si>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</si>
  <si>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</si>
  <si>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</si>
  <si>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</si>
  <si>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</si>
  <si>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</si>
  <si>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</si>
  <si>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</si>
  <si>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</si>
  <si>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</si>
  <si>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</si>
  <si>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</si>
  <si>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</si>
  <si>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</si>
  <si>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</si>
  <si>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</si>
  <si>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</si>
  <si>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</si>
  <si>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</si>
  <si>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</si>
  <si>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</si>
  <si>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</si>
  <si>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</si>
  <si>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</si>
  <si>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</si>
  <si>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</si>
  <si>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</si>
  <si>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</si>
  <si>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</si>
  <si>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</si>
  <si>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</si>
  <si>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</si>
  <si>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</si>
  <si>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</si>
  <si>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</si>
  <si>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</si>
  <si>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</si>
  <si>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</si>
  <si>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</si>
  <si>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</si>
  <si>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</si>
  <si>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</si>
  <si>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</si>
  <si>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</si>
  <si>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</si>
  <si>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</si>
  <si>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</si>
  <si>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</si>
  <si>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</si>
  <si>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</si>
  <si>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</si>
  <si>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</si>
  <si>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</si>
  <si>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</si>
  <si>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</si>
  <si>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</si>
  <si>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</si>
  <si>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</si>
  <si>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</si>
  <si>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</si>
  <si>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</si>
  <si>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</si>
  <si>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</si>
  <si>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</si>
  <si>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</si>
  <si>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</si>
  <si>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</si>
  <si>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</si>
  <si>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</si>
  <si>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</si>
  <si>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</si>
  <si>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</si>
  <si>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</si>
  <si>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</si>
  <si>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</si>
  <si>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</si>
  <si>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</si>
  <si>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</si>
  <si>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</si>
  <si>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</si>
  <si>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</si>
  <si>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</si>
  <si>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</si>
  <si>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</si>
  <si>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</si>
  <si>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</si>
  <si>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</si>
  <si>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</si>
  <si>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</si>
  <si>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</si>
  <si>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</si>
  <si>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</si>
  <si>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</si>
  <si>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</si>
  <si>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</si>
  <si>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</si>
  <si>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</si>
  <si>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</si>
  <si>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</si>
  <si>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</si>
  <si>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</si>
  <si>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</si>
  <si>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</si>
  <si>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</si>
  <si>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</si>
  <si>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</si>
  <si>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</si>
  <si>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</si>
  <si>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</si>
  <si>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</si>
  <si>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</si>
  <si>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</si>
  <si>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</si>
  <si>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</si>
  <si>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</si>
  <si>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</si>
  <si>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</si>
  <si>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</si>
  <si>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</si>
  <si>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</si>
  <si>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</si>
  <si>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</si>
  <si>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</si>
  <si>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</si>
  <si>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</si>
  <si>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</si>
  <si>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</si>
  <si>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</si>
  <si>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</si>
  <si>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</si>
  <si>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</si>
  <si>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</si>
  <si>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</si>
  <si>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</si>
  <si>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</si>
  <si>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</si>
  <si>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</si>
  <si>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</si>
  <si>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</si>
  <si>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</si>
  <si>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</si>
  <si>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</si>
  <si>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</si>
  <si>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</si>
  <si>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</si>
  <si>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</si>
  <si>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</si>
  <si>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</si>
  <si>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</si>
  <si>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</si>
  <si>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</si>
  <si>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</si>
  <si>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</si>
  <si>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</si>
  <si>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</si>
  <si>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</si>
  <si>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</si>
  <si>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</si>
  <si>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</si>
  <si>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</si>
  <si>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</si>
  <si>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</si>
  <si>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</si>
  <si>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</si>
  <si>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</si>
  <si>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</si>
  <si>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</si>
  <si>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</si>
  <si>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</si>
  <si>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</si>
  <si>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</si>
  <si>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</si>
  <si>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</si>
  <si>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</si>
  <si>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</si>
  <si>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</si>
  <si>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</si>
  <si>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</si>
  <si>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</si>
  <si>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</si>
  <si>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</si>
  <si>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</si>
  <si>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</si>
  <si>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</si>
  <si>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</si>
  <si>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</si>
  <si>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</si>
  <si>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</si>
  <si>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</si>
  <si>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</si>
  <si>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</si>
  <si>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</si>
  <si>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</si>
  <si>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</si>
  <si>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</si>
  <si>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</si>
  <si>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</si>
  <si>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</si>
  <si>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</si>
  <si>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</si>
  <si>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</si>
  <si>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</si>
  <si>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</si>
  <si>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</si>
  <si>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</si>
  <si>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</si>
  <si>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</si>
  <si>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</si>
  <si>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</si>
  <si>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</si>
  <si>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</si>
  <si>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</si>
  <si>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</si>
  <si>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</si>
  <si>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</si>
  <si>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</si>
  <si>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</si>
  <si>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</si>
  <si>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</si>
  <si>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</si>
  <si>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</si>
  <si>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</si>
  <si>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</si>
  <si>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</si>
  <si>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</si>
  <si>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</si>
  <si>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</si>
  <si>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</si>
  <si>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</si>
  <si>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</si>
  <si>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</si>
  <si>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</si>
  <si>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</si>
  <si>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</si>
  <si>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</si>
  <si>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</si>
  <si>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</si>
  <si>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</si>
  <si>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</si>
  <si>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</si>
  <si>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</si>
  <si>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</si>
  <si>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</si>
  <si>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</si>
  <si>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</si>
  <si>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</si>
  <si>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</si>
  <si>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</si>
  <si>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</si>
  <si>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</si>
  <si>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</si>
  <si>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</si>
  <si>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</si>
  <si>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</si>
  <si>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</si>
  <si>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</si>
  <si>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</si>
  <si>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</si>
  <si>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</si>
  <si>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</si>
  <si>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</si>
  <si>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</si>
  <si>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</si>
  <si>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</si>
  <si>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</si>
  <si>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</si>
  <si>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</si>
  <si>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</si>
  <si>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</si>
  <si>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</si>
  <si>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</si>
  <si>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</si>
  <si>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</si>
  <si>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</si>
  <si>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</si>
  <si>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</si>
  <si>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</si>
  <si>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</si>
  <si>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</si>
  <si>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</si>
  <si>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</si>
  <si>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</si>
  <si>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</si>
  <si>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</si>
  <si>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</si>
  <si>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</si>
  <si>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</si>
  <si>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</si>
  <si>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</si>
  <si>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</si>
  <si>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</si>
  <si>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</si>
  <si>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</si>
  <si>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</si>
  <si>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</si>
  <si>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</si>
  <si>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</si>
  <si>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</si>
  <si>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</si>
  <si>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</si>
  <si>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</si>
  <si>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</si>
  <si>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</si>
  <si>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</si>
  <si>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</si>
  <si>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</si>
  <si>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</si>
  <si>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</si>
  <si>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</si>
  <si>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</si>
  <si>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</si>
  <si>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</si>
  <si>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</si>
  <si>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</si>
  <si>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</si>
  <si>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</si>
  <si>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</si>
  <si>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</si>
  <si>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</si>
  <si>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</si>
  <si>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</si>
  <si>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</si>
  <si>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</si>
  <si>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</si>
  <si>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</si>
  <si>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</si>
  <si>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</si>
  <si>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</si>
  <si>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</si>
  <si>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</si>
  <si>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</si>
  <si>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</si>
  <si>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</si>
  <si>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</si>
  <si>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</si>
  <si>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</si>
  <si>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</si>
  <si>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</si>
  <si>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</si>
  <si>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</si>
  <si>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</si>
  <si>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</si>
  <si>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</si>
  <si>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</si>
  <si>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</si>
  <si>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</si>
  <si>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</si>
  <si>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</si>
  <si>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</si>
  <si>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</si>
  <si>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</si>
  <si>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</si>
  <si>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</si>
  <si>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</si>
  <si>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</si>
  <si>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</si>
  <si>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</si>
  <si>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</si>
  <si>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</si>
  <si>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</si>
  <si>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</si>
  <si>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</si>
  <si>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</si>
  <si>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</si>
  <si>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</si>
  <si>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</si>
  <si>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</si>
  <si>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</si>
  <si>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</si>
  <si>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</si>
  <si>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</si>
  <si>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</si>
  <si>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</si>
  <si>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</si>
  <si>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</si>
  <si>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</si>
  <si>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</si>
  <si>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</si>
  <si>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</si>
  <si>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</si>
  <si>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</si>
  <si>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</si>
  <si>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</si>
  <si>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</si>
  <si>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</si>
  <si>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</si>
  <si>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</si>
  <si>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</si>
  <si>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</si>
  <si>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</si>
  <si>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</si>
  <si>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</si>
  <si>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</si>
  <si>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</si>
  <si>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</si>
  <si>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</si>
  <si>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</si>
  <si>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</si>
  <si>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</si>
  <si>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</si>
  <si>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</si>
  <si>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</si>
  <si>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</si>
  <si>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</si>
  <si>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</si>
  <si>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</si>
  <si>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</si>
  <si>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</si>
  <si>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</si>
  <si>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</si>
  <si>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</si>
  <si>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</si>
  <si>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</si>
  <si>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</si>
  <si>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</si>
  <si>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</si>
  <si>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</si>
  <si>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</si>
  <si>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</si>
  <si>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</si>
  <si>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</si>
  <si>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</si>
  <si>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</si>
  <si>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</si>
  <si>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</si>
  <si>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</si>
  <si>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</si>
  <si>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</si>
  <si>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</si>
  <si>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</si>
  <si>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</si>
  <si>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</si>
  <si>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</si>
  <si>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</si>
  <si>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</si>
  <si>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</si>
  <si>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</si>
  <si>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</si>
  <si>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</si>
  <si>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</si>
  <si>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</si>
  <si>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</si>
  <si>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</si>
  <si>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</si>
  <si>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</si>
  <si>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</si>
  <si>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</si>
  <si>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</si>
  <si>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</si>
  <si>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</si>
  <si>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</si>
  <si>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</si>
  <si>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</si>
  <si>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</si>
  <si>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</si>
  <si>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</si>
  <si>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</si>
  <si>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</si>
  <si>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</si>
  <si>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</si>
  <si>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</si>
  <si>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</si>
  <si>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</si>
  <si>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</si>
  <si>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</si>
  <si>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</si>
  <si>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</si>
  <si>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</si>
  <si>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</si>
  <si>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</si>
  <si>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</si>
  <si>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</si>
  <si>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</si>
  <si>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</si>
  <si>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</si>
  <si>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</si>
  <si>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</si>
  <si>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</si>
  <si>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</si>
  <si>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</si>
  <si>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</si>
  <si>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</si>
  <si>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</si>
  <si>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</si>
  <si>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</si>
  <si>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</si>
  <si>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</si>
  <si>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</si>
  <si>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</si>
  <si>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</si>
  <si>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</si>
  <si>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</si>
  <si>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</si>
  <si>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</si>
  <si>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</si>
  <si>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</si>
  <si>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</si>
  <si>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</si>
  <si>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</si>
  <si>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</si>
  <si>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</si>
  <si>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</si>
  <si>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</si>
  <si>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</si>
  <si>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</si>
  <si>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</si>
  <si>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</si>
  <si>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</si>
  <si>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</si>
  <si>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</si>
  <si>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</si>
  <si>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</si>
  <si>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</si>
  <si>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</si>
  <si>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</si>
  <si>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</si>
  <si>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</si>
  <si>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</si>
  <si>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</si>
  <si>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</si>
  <si>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</si>
  <si>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</si>
  <si>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</si>
  <si>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</si>
  <si>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</si>
  <si>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</si>
  <si>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</si>
  <si>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</si>
  <si>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</si>
  <si>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</si>
  <si>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</si>
  <si>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</si>
  <si>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</si>
  <si>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</si>
  <si>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</si>
  <si>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</si>
  <si>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</si>
  <si>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</si>
  <si>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</si>
  <si>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</si>
  <si>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</si>
  <si>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</si>
  <si>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</si>
  <si>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</si>
  <si>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</si>
  <si>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</si>
  <si>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</si>
  <si>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</si>
  <si>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</si>
  <si>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</si>
  <si>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</si>
  <si>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</si>
  <si>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</si>
  <si>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</si>
  <si>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</si>
  <si>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</si>
  <si>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</si>
  <si>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</si>
  <si>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</si>
  <si>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</si>
  <si>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</si>
  <si>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</si>
  <si>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</si>
  <si>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</si>
  <si>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</si>
  <si>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</si>
  <si>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</si>
  <si>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</si>
  <si>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</si>
  <si>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</si>
  <si>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</si>
  <si>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</si>
  <si>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</si>
  <si>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</si>
  <si>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</si>
  <si>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</si>
  <si>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</si>
  <si>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</si>
  <si>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</si>
  <si>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</si>
  <si>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</si>
  <si>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</si>
  <si>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</si>
  <si>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</si>
  <si>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</si>
  <si>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</si>
  <si>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</si>
  <si>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</si>
  <si>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</si>
  <si>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</si>
  <si>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</si>
  <si>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</si>
  <si>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</si>
  <si>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</si>
  <si>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</si>
  <si>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</si>
  <si>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</si>
  <si>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</si>
  <si>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</si>
  <si>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</si>
  <si>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</si>
  <si>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</si>
  <si>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</si>
  <si>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</si>
  <si>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</si>
  <si>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</si>
  <si>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</si>
  <si>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</si>
  <si>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</si>
  <si>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</si>
  <si>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</si>
  <si>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</si>
  <si>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</si>
  <si>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</si>
  <si>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</si>
  <si>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</si>
  <si>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</si>
  <si>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</si>
  <si>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</si>
  <si>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</si>
  <si>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</si>
  <si>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</si>
  <si>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</si>
  <si>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</si>
  <si>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</si>
  <si>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</si>
  <si>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</si>
  <si>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</si>
  <si>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</si>
  <si>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</si>
  <si>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</si>
  <si>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</si>
  <si>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</si>
  <si>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</si>
  <si>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</si>
  <si>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</si>
  <si>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</si>
  <si>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</si>
  <si>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</si>
  <si>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</si>
  <si>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</si>
  <si>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</si>
  <si>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</si>
  <si>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</si>
  <si>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</si>
  <si>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</si>
  <si>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</si>
  <si>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</si>
  <si>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</si>
  <si>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</si>
  <si>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</si>
  <si>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</si>
  <si>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</si>
  <si>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</si>
  <si>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</si>
  <si>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</si>
  <si>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</si>
  <si>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</si>
  <si>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</si>
  <si>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</si>
  <si>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</si>
  <si>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</si>
  <si>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</si>
  <si>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</si>
  <si>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</si>
  <si>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</si>
  <si>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</si>
  <si>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</si>
  <si>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</si>
  <si>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</si>
  <si>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</si>
  <si>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</si>
  <si>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</si>
  <si>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</si>
  <si>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</si>
  <si>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</si>
  <si>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</si>
  <si>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</si>
  <si>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</si>
  <si>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</si>
  <si>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</si>
  <si>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</si>
  <si>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</si>
  <si>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</si>
  <si>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</si>
  <si>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</si>
  <si>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</si>
  <si>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</si>
  <si>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</si>
  <si>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</si>
  <si>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</si>
  <si>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</si>
  <si>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</si>
  <si>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</si>
  <si>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</si>
  <si>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</si>
  <si>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</si>
  <si>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</si>
  <si>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</si>
  <si>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</si>
  <si>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</si>
  <si>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</si>
  <si>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</si>
  <si>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</si>
  <si>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</si>
  <si>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</si>
  <si>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</si>
  <si>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</si>
  <si>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</si>
  <si>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</si>
  <si>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</si>
  <si>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</si>
  <si>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</si>
  <si>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</si>
  <si>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</si>
  <si>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</si>
  <si>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</si>
  <si>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</si>
  <si>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</si>
  <si>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</si>
  <si>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</si>
  <si>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</si>
  <si>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</si>
  <si>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</si>
  <si>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</si>
  <si>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</si>
  <si>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</si>
  <si>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</si>
  <si>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</si>
  <si>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</si>
  <si>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</si>
  <si>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</si>
  <si>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</si>
  <si>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</si>
  <si>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</si>
  <si>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</si>
  <si>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</si>
  <si>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</si>
  <si>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</si>
  <si>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</si>
  <si>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</si>
  <si>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</si>
  <si>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</si>
  <si>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</si>
  <si>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</si>
  <si>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</si>
  <si>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</si>
  <si>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</si>
  <si>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</si>
  <si>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</si>
  <si>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</si>
  <si>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</si>
  <si>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</si>
  <si>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</si>
  <si>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</si>
  <si>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</si>
  <si>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</si>
  <si>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</si>
  <si>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</si>
  <si>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</si>
  <si>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</si>
  <si>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</si>
  <si>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</si>
  <si>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</si>
  <si>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</si>
  <si>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</si>
  <si>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</si>
  <si>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</si>
  <si>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</si>
  <si>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</si>
  <si>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</si>
  <si>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</si>
  <si>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</si>
  <si>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</si>
  <si>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</si>
  <si>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</si>
  <si>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</si>
  <si>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</si>
  <si>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</si>
  <si>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</si>
  <si>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</si>
  <si>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</si>
  <si>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</si>
  <si>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</si>
  <si>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</si>
  <si>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</si>
  <si>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</si>
  <si>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</si>
  <si>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</si>
  <si>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</si>
  <si>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</si>
  <si>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</si>
  <si>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</si>
  <si>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</si>
  <si>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</si>
  <si>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</si>
  <si>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</si>
  <si>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</si>
  <si>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</si>
  <si>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</si>
  <si>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</si>
  <si>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</si>
  <si>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</si>
  <si>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</si>
  <si>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</si>
  <si>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</si>
  <si>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</si>
  <si>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</si>
  <si>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</si>
  <si>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</si>
  <si>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</si>
  <si>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</si>
  <si>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</si>
  <si>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</si>
  <si>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</si>
  <si>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</si>
  <si>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</si>
  <si>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</si>
  <si>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</si>
  <si>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</si>
  <si>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</si>
  <si>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</si>
  <si>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</si>
  <si>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</si>
  <si>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</si>
  <si>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</si>
  <si>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</si>
  <si>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</si>
  <si>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</si>
  <si>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</si>
  <si>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</si>
  <si>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</si>
  <si>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</si>
  <si>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</si>
  <si>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</si>
  <si>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</si>
  <si>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</si>
  <si>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</si>
  <si>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</si>
  <si>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</si>
  <si>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</si>
  <si>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</si>
  <si>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</si>
  <si>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</si>
  <si>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</si>
  <si>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</si>
  <si>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</si>
  <si>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</si>
  <si>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</si>
  <si>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</si>
  <si>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</si>
  <si>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</si>
  <si>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</si>
  <si>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</si>
  <si>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</si>
  <si>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</si>
  <si>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</si>
  <si>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</si>
  <si>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</si>
  <si>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</si>
  <si>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</si>
  <si>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</si>
  <si>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</si>
  <si>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</si>
  <si>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</si>
  <si>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</si>
  <si>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</si>
  <si>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</si>
  <si>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</si>
  <si>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</si>
  <si>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</si>
  <si>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</si>
  <si>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</si>
  <si>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</si>
  <si>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</si>
  <si>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</si>
  <si>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</si>
  <si>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</si>
  <si>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</si>
  <si>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</si>
  <si>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</si>
  <si>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</si>
  <si>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</si>
  <si>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</si>
  <si>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</si>
  <si>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</si>
  <si>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</si>
  <si>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</si>
  <si>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</si>
  <si>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</si>
  <si>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</si>
  <si>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</si>
  <si>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</si>
  <si>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</si>
  <si>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</si>
  <si>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</si>
  <si>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</si>
  <si>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</si>
  <si>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</si>
  <si>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</si>
  <si>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</si>
  <si>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</si>
  <si>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</si>
  <si>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</si>
  <si>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</si>
  <si>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</si>
  <si>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</si>
  <si>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</si>
  <si>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</si>
  <si>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</si>
  <si>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</si>
  <si>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</si>
  <si>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</si>
  <si>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</si>
  <si>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</si>
  <si>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</si>
  <si>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</si>
  <si>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</si>
  <si>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</si>
  <si>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</si>
  <si>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</si>
  <si>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</si>
  <si>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</si>
  <si>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</si>
  <si>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</si>
  <si>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</si>
  <si>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</si>
  <si>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</si>
  <si>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</si>
  <si>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</si>
  <si>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</si>
  <si>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</si>
  <si>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</si>
  <si>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</si>
  <si>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</si>
  <si>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</si>
  <si>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</si>
  <si>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</si>
  <si>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</si>
  <si>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</si>
  <si>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</si>
  <si>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</si>
  <si>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</si>
  <si>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</si>
  <si>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</si>
  <si>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</si>
  <si>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</si>
  <si>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</si>
  <si>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</si>
  <si>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</si>
  <si>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</si>
  <si>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</si>
  <si>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</si>
  <si>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</si>
  <si>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</si>
  <si>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</si>
  <si>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</si>
  <si>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</si>
  <si>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</si>
  <si>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</si>
  <si>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</si>
  <si>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</si>
  <si>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</si>
  <si>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</si>
  <si>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</si>
  <si>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</si>
  <si>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</si>
  <si>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</si>
  <si>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</si>
  <si>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</si>
  <si>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</si>
  <si>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</si>
  <si>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</si>
  <si>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</si>
  <si>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</si>
  <si>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</si>
  <si>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</si>
  <si>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</si>
  <si>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</si>
  <si>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</si>
  <si>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</si>
  <si>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</si>
  <si>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</si>
  <si>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</si>
  <si>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</si>
  <si>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</si>
  <si>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</si>
  <si>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</si>
  <si>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</si>
  <si>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</si>
  <si>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</si>
  <si>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</si>
  <si>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</si>
  <si>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</si>
  <si>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</si>
  <si>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</si>
  <si>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</si>
  <si>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</si>
  <si>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</si>
  <si>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</si>
  <si>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</si>
  <si>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</si>
  <si>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</si>
  <si>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</si>
  <si>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</si>
  <si>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</si>
  <si>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</si>
  <si>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</si>
  <si>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</si>
  <si>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</si>
  <si>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</si>
  <si>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</si>
  <si>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</si>
  <si>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</si>
  <si>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</si>
  <si>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</si>
  <si>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</si>
  <si>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</si>
  <si>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</si>
  <si>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</si>
  <si>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</si>
  <si>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</si>
  <si>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</si>
  <si>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</si>
  <si>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</si>
  <si>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</si>
  <si>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</si>
  <si>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</si>
  <si>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</si>
  <si>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</si>
  <si>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</si>
  <si>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</si>
  <si>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</si>
  <si>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</si>
  <si>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</si>
  <si>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</si>
  <si>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</si>
  <si>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</si>
  <si>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</si>
  <si>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</si>
  <si>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</si>
  <si>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</si>
  <si>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</si>
  <si>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</si>
  <si>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</si>
  <si>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</si>
  <si>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</si>
  <si>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</si>
  <si>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</si>
  <si>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</si>
  <si>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</si>
  <si>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</si>
  <si>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</si>
  <si>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</si>
  <si>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</si>
  <si>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</si>
  <si>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</si>
  <si>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</si>
  <si>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</si>
  <si>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</si>
  <si>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</si>
  <si>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</si>
  <si>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</si>
  <si>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</si>
  <si>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</si>
  <si>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</si>
  <si>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</si>
  <si>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</si>
  <si>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</si>
  <si>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</si>
  <si>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</si>
  <si>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</si>
  <si>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</si>
  <si>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</si>
  <si>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</si>
  <si>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</si>
  <si>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</si>
  <si>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</si>
  <si>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</si>
  <si>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</si>
  <si>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</si>
  <si>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</si>
  <si>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</si>
  <si>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</si>
  <si>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</si>
  <si>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</si>
  <si>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</si>
  <si>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</si>
  <si>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</si>
  <si>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</si>
  <si>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</si>
  <si>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</si>
  <si>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</si>
  <si>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</si>
  <si>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</si>
  <si>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</si>
  <si>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</si>
  <si>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</si>
  <si>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</si>
  <si>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</si>
  <si>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</si>
  <si>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</si>
  <si>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</si>
  <si>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</si>
  <si>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</si>
  <si>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</si>
  <si>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</si>
  <si>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</si>
  <si>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</si>
  <si>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</si>
  <si>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</si>
  <si>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</si>
  <si>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</si>
  <si>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</si>
  <si>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</si>
  <si>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</si>
  <si>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</si>
  <si>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</si>
  <si>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</si>
  <si>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</si>
  <si>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</si>
  <si>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</si>
  <si>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</si>
  <si>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</si>
  <si>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</si>
  <si>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</si>
  <si>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</si>
  <si>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</si>
  <si>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</si>
  <si>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</si>
  <si>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</si>
  <si>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</si>
  <si>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</si>
  <si>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</si>
  <si>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</si>
  <si>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</si>
  <si>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</si>
  <si>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</si>
  <si>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</si>
  <si>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</si>
  <si>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</si>
  <si>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</si>
  <si>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</si>
  <si>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</si>
  <si>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</si>
  <si>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</si>
  <si>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</si>
  <si>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</si>
  <si>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</si>
  <si>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</si>
  <si>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</si>
  <si>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</si>
  <si>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</si>
  <si>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</si>
  <si>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</si>
  <si>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</si>
  <si>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</si>
  <si>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</si>
  <si>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</si>
  <si>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</si>
  <si>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</si>
  <si>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</si>
  <si>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</si>
  <si>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</si>
  <si>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</si>
  <si>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</si>
  <si>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</si>
  <si>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</si>
  <si>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</si>
  <si>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</si>
  <si>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</si>
  <si>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</si>
  <si>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</si>
  <si>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</si>
  <si>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</si>
  <si>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</si>
  <si>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</si>
  <si>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</si>
  <si>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</si>
  <si>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</si>
  <si>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</si>
  <si>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</si>
  <si>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</si>
  <si>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</si>
  <si>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</si>
  <si>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</si>
  <si>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</si>
  <si>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</si>
  <si>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</si>
  <si>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</si>
  <si>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</si>
  <si>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</si>
  <si>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</si>
  <si>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</si>
  <si>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</si>
  <si>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</si>
  <si>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</si>
  <si>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</si>
  <si>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</si>
  <si>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</si>
  <si>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</si>
  <si>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</si>
  <si>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</si>
  <si>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</si>
  <si>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</si>
  <si>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</si>
  <si>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</si>
  <si>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</si>
  <si>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</si>
  <si>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</si>
  <si>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</si>
  <si>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</si>
  <si>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</si>
  <si>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</si>
  <si>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</si>
  <si>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</si>
  <si>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</si>
  <si>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</si>
  <si>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</si>
  <si>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</si>
  <si>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</si>
  <si>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</si>
  <si>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</si>
  <si>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</si>
  <si>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</si>
  <si>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</si>
  <si>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</si>
  <si>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</si>
  <si>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</si>
  <si>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</si>
  <si>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</si>
  <si>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</si>
  <si>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</si>
  <si>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</si>
  <si>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</si>
  <si>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</si>
  <si>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</si>
  <si>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</si>
  <si>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</si>
  <si>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</si>
  <si>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</si>
  <si>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</si>
  <si>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</si>
  <si>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</si>
  <si>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</si>
  <si>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</si>
  <si>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</si>
  <si>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</si>
  <si>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</si>
  <si>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</si>
  <si>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</si>
  <si>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</si>
  <si>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</si>
  <si>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</si>
  <si>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</si>
  <si>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</si>
  <si>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</si>
  <si>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</si>
  <si>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</si>
  <si>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</si>
  <si>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</si>
  <si>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</si>
  <si>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</si>
  <si>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</si>
  <si>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</si>
  <si>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</si>
  <si>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</si>
  <si>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</si>
  <si>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</si>
  <si>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</si>
  <si>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</si>
  <si>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</si>
  <si>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</si>
  <si>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</si>
  <si>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</si>
  <si>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</si>
  <si>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</si>
  <si>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</si>
  <si>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</si>
  <si>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</si>
  <si>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</si>
  <si>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</si>
  <si>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</si>
  <si>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</si>
  <si>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</si>
  <si>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</si>
  <si>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</si>
  <si>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</si>
  <si>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</si>
  <si>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</si>
  <si>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</si>
  <si>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</si>
  <si>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</si>
  <si>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</si>
  <si>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</si>
  <si>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</si>
  <si>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</si>
  <si>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</si>
  <si>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</si>
  <si>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</si>
  <si>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</si>
  <si>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</si>
  <si>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</si>
  <si>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</si>
  <si>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</si>
  <si>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</si>
  <si>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</si>
  <si>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</si>
  <si>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</si>
  <si>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</si>
  <si>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</si>
  <si>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</si>
  <si>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</si>
  <si>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</si>
  <si>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</si>
  <si>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</si>
  <si>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</si>
  <si>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</si>
  <si>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</si>
  <si>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</si>
  <si>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</si>
  <si>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</si>
  <si>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</si>
  <si>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</si>
  <si>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</si>
  <si>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</si>
  <si>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</si>
  <si>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</si>
  <si>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</si>
  <si>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</si>
  <si>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</si>
  <si>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</si>
  <si>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</si>
  <si>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</si>
  <si>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</si>
  <si>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</si>
  <si>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</si>
  <si>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</si>
  <si>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</si>
  <si>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</si>
  <si>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</si>
  <si>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</si>
  <si>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</si>
  <si>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</si>
  <si>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</si>
  <si>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</si>
  <si>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</si>
  <si>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</si>
  <si>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</si>
  <si>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</si>
  <si>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</si>
  <si>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</si>
  <si>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</si>
  <si>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</si>
  <si>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</si>
  <si>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</si>
  <si>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</si>
  <si>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</si>
  <si>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</si>
  <si>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</si>
  <si>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</si>
  <si>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</si>
  <si>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</si>
  <si>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</si>
  <si>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</si>
  <si>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</si>
  <si>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</si>
  <si>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</si>
  <si>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</si>
  <si>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</si>
  <si>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</si>
  <si>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</si>
  <si>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</si>
  <si>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</si>
  <si>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</si>
  <si>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</si>
  <si>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</si>
  <si>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</si>
  <si>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</si>
  <si>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</si>
  <si>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</si>
  <si>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</si>
  <si>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</si>
  <si>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</si>
  <si>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</si>
  <si>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</si>
  <si>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</si>
  <si>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</si>
  <si>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</si>
  <si>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</si>
  <si>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</si>
  <si>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</si>
  <si>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</si>
  <si>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</si>
  <si>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</si>
  <si>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</si>
  <si>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</si>
  <si>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</si>
  <si>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</si>
  <si>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</si>
  <si>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</si>
  <si>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</si>
  <si>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</si>
  <si>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</si>
  <si>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</si>
  <si>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</si>
  <si>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</si>
  <si>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</si>
  <si>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</si>
  <si>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</si>
  <si>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</si>
  <si>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</si>
  <si>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</si>
  <si>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</si>
  <si>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</si>
  <si>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</si>
  <si>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</si>
  <si>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</si>
  <si>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</si>
  <si>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</si>
  <si>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</si>
  <si>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</si>
  <si>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</si>
  <si>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</si>
  <si>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</si>
  <si>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</si>
  <si>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</si>
  <si>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</si>
  <si>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</si>
  <si>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</si>
  <si>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</si>
  <si>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</si>
  <si>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</si>
  <si>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</si>
  <si>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</si>
  <si>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</si>
  <si>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</si>
  <si>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</si>
  <si>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</si>
  <si>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</si>
  <si>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</si>
  <si>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</si>
  <si>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</si>
  <si>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</si>
  <si>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</si>
  <si>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</si>
  <si>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</si>
  <si>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</si>
  <si>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</si>
  <si>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</si>
  <si>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</si>
  <si>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</si>
  <si>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</si>
  <si>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</si>
  <si>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</si>
  <si>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</si>
  <si>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</si>
  <si>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</si>
  <si>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</si>
  <si>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</si>
  <si>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</si>
  <si>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</si>
  <si>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</si>
  <si>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</si>
  <si>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</si>
  <si>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</si>
  <si>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</si>
  <si>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</si>
  <si>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</si>
  <si>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</si>
  <si>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</si>
  <si>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</si>
  <si>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</si>
  <si>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</si>
  <si>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</si>
  <si>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</si>
  <si>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</si>
  <si>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</si>
  <si>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</si>
  <si>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</si>
  <si>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</si>
  <si>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</si>
  <si>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</si>
  <si>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</si>
  <si>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</si>
  <si>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</si>
  <si>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</si>
  <si>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</si>
  <si>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</si>
  <si>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</si>
  <si>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</si>
  <si>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</si>
  <si>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</si>
  <si>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</si>
  <si>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</si>
  <si>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</si>
  <si>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</si>
  <si>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</si>
  <si>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</si>
  <si>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</si>
  <si>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</si>
  <si>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</si>
  <si>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</si>
  <si>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</si>
  <si>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</si>
  <si>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</si>
  <si>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</si>
  <si>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</si>
  <si>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</si>
  <si>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</si>
  <si>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</si>
  <si>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</si>
  <si>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</si>
  <si>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</si>
  <si>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</si>
  <si>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</si>
  <si>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</si>
  <si>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</si>
  <si>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</si>
  <si>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</si>
  <si>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</si>
  <si>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</si>
  <si>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</si>
  <si>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</si>
  <si>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</si>
  <si>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</si>
  <si>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</si>
  <si>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</si>
  <si>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</si>
  <si>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</si>
  <si>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</si>
  <si>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</si>
  <si>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</si>
  <si>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</si>
  <si>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</si>
  <si>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</si>
  <si>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</si>
  <si>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</si>
  <si>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</si>
  <si>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</si>
  <si>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</si>
  <si>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</si>
  <si>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</si>
  <si>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</si>
  <si>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</si>
  <si>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</si>
  <si>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</si>
  <si>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</si>
  <si>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</si>
  <si>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</si>
  <si>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</si>
  <si>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</si>
  <si>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</si>
  <si>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</si>
  <si>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</si>
  <si>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</si>
  <si>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</si>
  <si>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</si>
  <si>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</si>
  <si>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</si>
  <si>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</si>
  <si>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</si>
  <si>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</si>
  <si>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</si>
  <si>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</si>
  <si>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</si>
  <si>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</si>
  <si>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</si>
  <si>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</si>
  <si>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</si>
  <si>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</si>
  <si>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</si>
  <si>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</si>
  <si>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</si>
  <si>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</si>
  <si>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</si>
  <si>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</si>
  <si>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</si>
  <si>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</si>
  <si>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</si>
  <si>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</si>
  <si>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</si>
  <si>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</si>
  <si>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</si>
  <si>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</si>
  <si>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</si>
  <si>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</si>
  <si>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</si>
  <si>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</si>
  <si>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</si>
  <si>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</si>
  <si>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</si>
  <si>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</si>
  <si>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</si>
  <si>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</si>
  <si>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</si>
  <si>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</si>
  <si>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</si>
  <si>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</si>
  <si>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</si>
  <si>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</si>
  <si>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</si>
  <si>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</si>
  <si>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</si>
  <si>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</si>
  <si>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</si>
  <si>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</si>
  <si>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</si>
  <si>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</si>
  <si>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</si>
  <si>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</si>
  <si>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</si>
  <si>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</si>
  <si>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</si>
  <si>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</si>
  <si>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</si>
  <si>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</si>
  <si>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</si>
  <si>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</si>
  <si>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</si>
  <si>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</si>
  <si>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</si>
  <si>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</si>
  <si>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</si>
  <si>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</si>
  <si>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</si>
  <si>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</si>
  <si>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</si>
  <si>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</si>
  <si>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</si>
  <si>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</si>
  <si>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</si>
  <si>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</si>
  <si>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</si>
  <si>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</si>
  <si>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</si>
  <si>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</si>
  <si>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</si>
  <si>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</si>
  <si>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</si>
  <si>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</si>
  <si>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</si>
  <si>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</si>
  <si>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</si>
  <si>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</si>
  <si>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</si>
  <si>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</si>
  <si>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</si>
  <si>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</si>
  <si>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</si>
  <si>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</si>
  <si>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</si>
  <si>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</si>
  <si>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</si>
  <si>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</si>
  <si>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</si>
  <si>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</si>
  <si>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</si>
  <si>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</si>
  <si>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</si>
  <si>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</si>
  <si>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</si>
  <si>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</si>
  <si>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</si>
  <si>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</si>
  <si>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</si>
  <si>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</si>
  <si>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</si>
  <si>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</si>
  <si>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</si>
  <si>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</si>
  <si>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</si>
  <si>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</si>
  <si>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</si>
  <si>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</si>
  <si>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</si>
  <si>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</si>
  <si>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</si>
  <si>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</si>
  <si>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</si>
  <si>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</si>
  <si>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</si>
  <si>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</si>
  <si>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</si>
  <si>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</si>
  <si>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</si>
  <si>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</si>
  <si>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</si>
  <si>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</si>
  <si>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</si>
  <si>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</si>
  <si>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</si>
  <si>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</si>
  <si>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</si>
  <si>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</si>
  <si>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</si>
  <si>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</si>
  <si>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</si>
  <si>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</si>
  <si>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</si>
  <si>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</si>
  <si>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</si>
  <si>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</si>
  <si>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</si>
  <si>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</si>
  <si>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</si>
  <si>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</si>
  <si>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</si>
  <si>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</si>
  <si>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</si>
  <si>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</si>
  <si>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</si>
  <si>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</si>
  <si>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</si>
  <si>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</si>
  <si>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</si>
  <si>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</si>
  <si>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</si>
  <si>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</si>
  <si>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</si>
  <si>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</si>
  <si>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</si>
  <si>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</si>
  <si>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</si>
  <si>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</si>
  <si>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</si>
  <si>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</si>
  <si>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</si>
  <si>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</si>
  <si>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</si>
  <si>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</si>
  <si>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</si>
  <si>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</si>
  <si>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</si>
  <si>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</si>
  <si>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</si>
  <si>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</si>
  <si>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</si>
  <si>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</si>
  <si>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</si>
  <si>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</si>
  <si>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</si>
  <si>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</si>
  <si>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</si>
  <si>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</si>
  <si>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</si>
  <si>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</si>
  <si>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</si>
  <si>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</si>
  <si>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</si>
  <si>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</si>
  <si>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</si>
  <si>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</si>
  <si>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</si>
  <si>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</si>
  <si>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</si>
  <si>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</si>
  <si>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</si>
  <si>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</si>
  <si>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</si>
  <si>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</si>
  <si>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</si>
  <si>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</si>
  <si>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</si>
  <si>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</si>
  <si>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</si>
  <si>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</si>
  <si>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</si>
  <si>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</si>
  <si>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</si>
  <si>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</si>
  <si>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</si>
  <si>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</si>
  <si>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</si>
  <si>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</si>
  <si>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</si>
  <si>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</si>
  <si>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</si>
  <si>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</si>
  <si>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</si>
  <si>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</si>
  <si>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</si>
  <si>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</si>
  <si>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</si>
  <si>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</si>
  <si>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</si>
  <si>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</si>
  <si>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</si>
  <si>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</si>
  <si>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</si>
  <si>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</si>
  <si>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</si>
  <si>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</si>
  <si>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</si>
  <si>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</si>
  <si>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</si>
  <si>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</si>
  <si>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</si>
  <si>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</si>
  <si>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</si>
  <si>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</si>
  <si>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</si>
  <si>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</si>
  <si>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</si>
  <si>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</si>
  <si>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</si>
  <si>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</si>
  <si>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</si>
  <si>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</si>
  <si>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</si>
  <si>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</si>
  <si>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</si>
  <si>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</si>
  <si>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</si>
  <si>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</si>
  <si>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</si>
  <si>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</si>
  <si>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</si>
  <si>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</si>
  <si>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</si>
  <si>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</si>
  <si>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</si>
  <si>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</si>
  <si>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</si>
  <si>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</si>
  <si>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</si>
  <si>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</si>
  <si>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</si>
  <si>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</si>
  <si>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</si>
  <si>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</si>
  <si>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</si>
  <si>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</si>
  <si>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</si>
  <si>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</si>
  <si>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</si>
  <si>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</si>
  <si>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</si>
  <si>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</si>
  <si>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</si>
  <si>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</si>
  <si>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</si>
  <si>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</si>
  <si>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</si>
  <si>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</si>
  <si>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</si>
  <si>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</si>
  <si>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</si>
  <si>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</si>
  <si>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</si>
  <si>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</si>
  <si>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</si>
  <si>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</si>
  <si>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</si>
  <si>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</si>
  <si>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</si>
  <si>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</si>
  <si>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</si>
  <si>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</si>
  <si>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</si>
  <si>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</si>
  <si>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</si>
  <si>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</si>
  <si>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</si>
  <si>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</si>
  <si>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</si>
  <si>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</si>
  <si>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</si>
  <si>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</si>
  <si>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</si>
  <si>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</si>
  <si>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</si>
  <si>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</si>
  <si>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</si>
  <si>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</si>
  <si>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</si>
  <si>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</si>
  <si>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</si>
  <si>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</si>
  <si>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</si>
  <si>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</si>
  <si>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</si>
  <si>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</si>
  <si>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</si>
  <si>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</si>
  <si>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</si>
  <si>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</si>
  <si>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</si>
  <si>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</si>
  <si>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</si>
  <si>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</si>
  <si>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</si>
  <si>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</si>
  <si>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</si>
  <si>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</si>
  <si>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</si>
  <si>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</si>
  <si>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</si>
  <si>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</si>
  <si>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</si>
  <si>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</si>
  <si>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</si>
  <si>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</si>
  <si>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</si>
  <si>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</si>
  <si>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</si>
  <si>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</si>
  <si>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</si>
  <si>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</si>
  <si>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</si>
  <si>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</si>
  <si>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</si>
  <si>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</si>
  <si>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</si>
  <si>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</si>
  <si>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</si>
  <si>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</si>
  <si>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</si>
  <si>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</si>
  <si>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</si>
  <si>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</si>
  <si>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</si>
  <si>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</si>
  <si>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</si>
  <si>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</si>
  <si>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</si>
  <si>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</si>
  <si>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</si>
  <si>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</si>
  <si>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</si>
  <si>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</si>
  <si>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</si>
  <si>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</si>
  <si>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</si>
  <si>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</si>
  <si>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</si>
  <si>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</si>
  <si>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</si>
  <si>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</si>
  <si>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</si>
  <si>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</si>
  <si>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</si>
  <si>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</si>
  <si>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</si>
  <si>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</si>
  <si>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</si>
  <si>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</si>
  <si>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</si>
  <si>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</si>
  <si>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</si>
  <si>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</si>
  <si>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</si>
  <si>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</si>
  <si>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</si>
  <si>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</si>
  <si>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</si>
  <si>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</si>
  <si>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</si>
  <si>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</si>
  <si>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</si>
  <si>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</si>
  <si>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</si>
  <si>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</si>
  <si>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</si>
  <si>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</si>
  <si>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</si>
  <si>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</si>
  <si>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</si>
  <si>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</si>
  <si>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</si>
  <si>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</si>
  <si>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</si>
  <si>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</si>
  <si>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</si>
  <si>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</si>
  <si>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</si>
  <si>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</si>
  <si>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</si>
  <si>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</si>
  <si>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</si>
  <si>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</si>
  <si>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</si>
  <si>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</si>
  <si>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</si>
  <si>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</si>
  <si>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</si>
  <si>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</si>
  <si>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</si>
  <si>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</si>
  <si>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</si>
  <si>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</si>
  <si>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</si>
  <si>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</si>
  <si>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</si>
  <si>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</si>
  <si>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</si>
  <si>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</si>
  <si>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</si>
  <si>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</si>
  <si>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</si>
  <si>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</si>
  <si>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</si>
  <si>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</si>
  <si>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</si>
  <si>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</si>
  <si>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</si>
  <si>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</si>
  <si>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</si>
  <si>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</si>
  <si>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</si>
  <si>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</si>
  <si>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</si>
  <si>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</si>
  <si>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</si>
  <si>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</si>
  <si>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</si>
  <si>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</si>
  <si>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</si>
  <si>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</si>
  <si>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</si>
  <si>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</si>
  <si>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</si>
  <si>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</si>
  <si>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</si>
  <si>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</si>
  <si>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</si>
  <si>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</si>
  <si>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</si>
  <si>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</si>
  <si>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</si>
  <si>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</si>
  <si>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</si>
  <si>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</si>
  <si>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</si>
  <si>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</si>
  <si>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</si>
  <si>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</si>
  <si>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</si>
  <si>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</si>
  <si>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</si>
  <si>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</si>
  <si>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</si>
  <si>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</si>
  <si>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</si>
  <si>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</si>
  <si>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</si>
  <si>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</si>
  <si>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</si>
  <si>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</si>
  <si>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</si>
  <si>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</si>
  <si>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</si>
  <si>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</si>
  <si>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</si>
  <si>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</si>
  <si>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</si>
  <si>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</si>
  <si>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</si>
  <si>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</si>
  <si>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</si>
  <si>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</si>
  <si>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</si>
  <si>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</si>
  <si>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</si>
  <si>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</si>
  <si>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</si>
  <si>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</si>
  <si>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</si>
  <si>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</si>
  <si>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</si>
  <si>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</si>
  <si>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</si>
  <si>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</si>
  <si>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</si>
  <si>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</si>
  <si>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</si>
  <si>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</si>
  <si>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</si>
  <si>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</si>
  <si>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</si>
  <si>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</si>
  <si>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</si>
  <si>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</si>
  <si>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</si>
  <si>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</si>
  <si>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</si>
  <si>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</si>
  <si>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</si>
  <si>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</si>
  <si>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</si>
  <si>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</si>
  <si>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</si>
  <si>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</si>
  <si>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</si>
  <si>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</si>
  <si>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</si>
  <si>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</si>
  <si>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</si>
  <si>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</si>
  <si>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</si>
  <si>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</si>
  <si>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</si>
  <si>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</si>
  <si>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</si>
  <si>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</si>
  <si>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</si>
  <si>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</si>
  <si>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</si>
  <si>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</si>
  <si>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</si>
  <si>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</si>
  <si>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</si>
  <si>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</si>
  <si>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</si>
  <si>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</si>
  <si>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</si>
  <si>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</si>
  <si>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</si>
  <si>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</si>
  <si>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</si>
  <si>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</si>
  <si>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</si>
  <si>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</si>
  <si>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</si>
  <si>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</si>
  <si>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</si>
  <si>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</si>
  <si>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</si>
  <si>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</si>
  <si>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</si>
  <si>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</si>
  <si>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</si>
  <si>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</si>
  <si>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</si>
  <si>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</si>
  <si>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</si>
  <si>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</si>
  <si>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</si>
  <si>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</si>
  <si>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</si>
  <si>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</si>
  <si>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</si>
  <si>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</si>
  <si>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</si>
  <si>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</si>
  <si>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</si>
  <si>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</si>
  <si>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</si>
  <si>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</si>
  <si>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</si>
  <si>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</si>
  <si>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</si>
  <si>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</si>
  <si>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</si>
  <si>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</si>
  <si>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</si>
  <si>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</si>
  <si>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</si>
  <si>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</si>
  <si>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</si>
  <si>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</si>
  <si>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</si>
  <si>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</si>
  <si>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</si>
  <si>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</si>
  <si>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</si>
  <si>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</si>
  <si>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</si>
  <si>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</si>
  <si>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</si>
  <si>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</si>
  <si>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</si>
  <si>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</si>
  <si>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</si>
  <si>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</si>
  <si>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</si>
  <si>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</si>
  <si>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</si>
  <si>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</si>
  <si>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</si>
  <si>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</si>
  <si>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</si>
  <si>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</si>
  <si>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</si>
  <si>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</si>
  <si>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</si>
  <si>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</si>
  <si>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</si>
  <si>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</si>
  <si>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</si>
  <si>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</si>
  <si>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</si>
  <si>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</si>
  <si>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</si>
  <si>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</si>
  <si>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</si>
  <si>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</si>
  <si>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</si>
  <si>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</si>
  <si>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</si>
  <si>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</si>
  <si>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</si>
  <si>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</si>
  <si>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</si>
  <si>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</si>
  <si>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</si>
  <si>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</si>
  <si>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</si>
  <si>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</si>
  <si>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</si>
  <si>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</si>
  <si>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</si>
  <si>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</si>
  <si>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</si>
  <si>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</si>
  <si>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</si>
  <si>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</si>
  <si>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</si>
  <si>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</si>
  <si>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</si>
  <si>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</si>
  <si>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</si>
  <si>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</si>
  <si>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</si>
  <si>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</si>
  <si>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</si>
  <si>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</si>
  <si>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</si>
  <si>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</si>
  <si>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</si>
  <si>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</si>
  <si>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</si>
  <si>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</si>
  <si>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</si>
  <si>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</si>
  <si>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</si>
  <si>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</si>
  <si>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</si>
  <si>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</si>
  <si>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</si>
  <si>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</si>
  <si>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</si>
  <si>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</si>
  <si>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</si>
  <si>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</si>
  <si>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</si>
  <si>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</si>
  <si>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</si>
  <si>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</si>
  <si>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</si>
  <si>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</si>
  <si>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</si>
  <si>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</si>
  <si>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</si>
  <si>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</si>
  <si>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</si>
  <si>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</si>
  <si>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</si>
  <si>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</si>
  <si>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</si>
  <si>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</si>
  <si>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</si>
  <si>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</si>
  <si>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</si>
  <si>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</si>
  <si>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</si>
  <si>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</si>
  <si>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</si>
  <si>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</si>
  <si>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</si>
  <si>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</si>
  <si>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</si>
  <si>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</si>
  <si>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</si>
  <si>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</si>
  <si>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</si>
  <si>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</si>
  <si>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</si>
  <si>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</si>
  <si>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</si>
  <si>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</si>
  <si>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</si>
  <si>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</si>
  <si>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</si>
  <si>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</si>
  <si>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</si>
  <si>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</si>
  <si>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</si>
  <si>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</si>
  <si>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</si>
  <si>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</si>
  <si>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</si>
  <si>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</si>
  <si>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</si>
  <si>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</si>
  <si>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</si>
  <si>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</si>
  <si>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</si>
  <si>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</si>
  <si>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</si>
  <si>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</si>
  <si>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</si>
  <si>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</si>
  <si>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</si>
  <si>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</si>
  <si>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</si>
  <si>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</si>
  <si>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</si>
  <si>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</si>
  <si>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</si>
  <si>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</si>
  <si>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</si>
  <si>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</si>
  <si>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</si>
  <si>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</si>
  <si>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</si>
  <si>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</si>
  <si>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</si>
  <si>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</si>
  <si>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</si>
  <si>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</si>
  <si>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</si>
  <si>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</si>
  <si>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</si>
  <si>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</si>
  <si>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</si>
  <si>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</si>
  <si>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</si>
  <si>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</si>
  <si>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</si>
  <si>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</si>
  <si>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</si>
  <si>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</si>
  <si>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</si>
  <si>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</si>
  <si>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</si>
  <si>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</si>
  <si>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</si>
  <si>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</si>
  <si>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</si>
  <si>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</si>
  <si>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</si>
  <si>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</si>
  <si>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</si>
  <si>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</si>
  <si>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</si>
  <si>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</si>
  <si>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</si>
  <si>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</si>
  <si>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</si>
  <si>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</si>
  <si>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</si>
  <si>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</si>
  <si>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</si>
  <si>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</si>
  <si>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</si>
  <si>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</si>
  <si>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</si>
  <si>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</si>
  <si>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</si>
  <si>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</si>
  <si>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</si>
  <si>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</si>
  <si>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</si>
  <si>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</si>
  <si>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</si>
  <si>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</si>
  <si>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</si>
  <si>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</si>
  <si>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</si>
  <si>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</si>
  <si>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</si>
  <si>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</si>
  <si>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</si>
  <si>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</si>
  <si>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</si>
  <si>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</si>
  <si>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</si>
  <si>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</si>
  <si>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</si>
  <si>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</si>
  <si>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</si>
  <si>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</si>
  <si>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</si>
  <si>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</si>
  <si>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</si>
  <si>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</si>
  <si>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</si>
  <si>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</si>
  <si>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</si>
  <si>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</si>
  <si>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</si>
  <si>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</si>
  <si>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</si>
  <si>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</si>
  <si>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</si>
  <si>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</si>
  <si>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</si>
  <si>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</si>
  <si>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</si>
  <si>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</si>
  <si>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</si>
  <si>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</si>
  <si>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</si>
  <si>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</si>
  <si>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</si>
  <si>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</si>
  <si>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</si>
  <si>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</si>
  <si>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</si>
  <si>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</si>
  <si>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</si>
  <si>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</si>
  <si>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</si>
  <si>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</si>
  <si>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</si>
  <si>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</si>
  <si>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</si>
  <si>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</si>
  <si>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</si>
  <si>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</si>
  <si>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</si>
  <si>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</si>
  <si>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</si>
  <si>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</si>
  <si>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</si>
  <si>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</si>
  <si>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</si>
  <si>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</si>
  <si>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</si>
  <si>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</si>
  <si>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</si>
  <si>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</si>
  <si>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</si>
  <si>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</si>
  <si>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</si>
  <si>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</si>
  <si>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</si>
  <si>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</si>
  <si>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</si>
  <si>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</si>
  <si>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</si>
  <si>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</si>
  <si>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</si>
  <si>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</si>
  <si>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</si>
  <si>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</si>
  <si>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</si>
  <si>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</si>
  <si>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</si>
  <si>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</si>
  <si>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</si>
  <si>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</si>
  <si>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</si>
  <si>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</si>
  <si>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</si>
  <si>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</si>
  <si>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</si>
  <si>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</si>
  <si>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</si>
  <si>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</si>
  <si>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</si>
  <si>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</si>
  <si>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</si>
  <si>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</si>
  <si>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</si>
  <si>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</si>
  <si>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</si>
  <si>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</si>
  <si>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</si>
  <si>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</si>
  <si>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</si>
  <si>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</si>
  <si>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</si>
  <si>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</si>
  <si>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</si>
  <si>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</si>
  <si>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</si>
  <si>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</si>
  <si>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</si>
  <si>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</si>
  <si>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</si>
  <si>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</si>
  <si>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</si>
  <si>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</si>
  <si>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</si>
  <si>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</si>
  <si>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</si>
  <si>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</si>
  <si>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</si>
  <si>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</si>
  <si>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</si>
  <si>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</si>
  <si>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</si>
  <si>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</si>
  <si>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</si>
  <si>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</si>
  <si>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</si>
  <si>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</si>
  <si>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</si>
  <si>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</si>
  <si>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</si>
  <si>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</si>
  <si>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</si>
  <si>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</si>
  <si>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</si>
  <si>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</si>
  <si>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</si>
  <si>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</si>
  <si>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</si>
  <si>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</si>
  <si>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</si>
  <si>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</si>
  <si>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</si>
  <si>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</si>
  <si>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</si>
  <si>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</si>
  <si>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</si>
  <si>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</si>
  <si>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</si>
  <si>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</si>
  <si>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</si>
  <si>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</si>
  <si>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</si>
  <si>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</si>
  <si>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</si>
  <si>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</si>
  <si>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</si>
  <si>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</si>
  <si>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</si>
  <si>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</si>
  <si>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</si>
  <si>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</si>
  <si>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</si>
  <si>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</si>
  <si>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</si>
  <si>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</si>
  <si>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</si>
  <si>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</si>
  <si>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</si>
  <si>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</si>
  <si>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</si>
  <si>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</si>
  <si>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</si>
  <si>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</si>
  <si>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</si>
  <si>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</si>
  <si>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</si>
  <si>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</si>
  <si>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</si>
  <si>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</si>
  <si>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</si>
  <si>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</si>
  <si>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</si>
  <si>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</si>
  <si>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</si>
  <si>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</si>
  <si>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</si>
  <si>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</si>
  <si>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</si>
  <si>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</si>
  <si>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</si>
  <si>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</si>
  <si>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</si>
  <si>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</si>
  <si>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</si>
  <si>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</si>
  <si>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</si>
  <si>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</si>
  <si>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</si>
  <si>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</si>
  <si>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</si>
  <si>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</si>
  <si>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</si>
  <si>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</si>
  <si>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</si>
  <si>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</si>
  <si>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</si>
  <si>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</si>
  <si>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</si>
  <si>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</si>
  <si>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</si>
  <si>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</si>
  <si>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</si>
  <si>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</si>
  <si>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</si>
  <si>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</si>
  <si>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</si>
  <si>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</si>
  <si>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</si>
  <si>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</si>
  <si>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</si>
  <si>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</si>
  <si>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</si>
  <si>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</si>
  <si>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</si>
  <si>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</si>
  <si>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</si>
  <si>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</si>
  <si>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</si>
  <si>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</si>
  <si>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</si>
  <si>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</si>
  <si>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</si>
  <si>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</si>
  <si>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</si>
  <si>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</si>
  <si>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</si>
  <si>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</si>
  <si>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</si>
  <si>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</si>
  <si>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</si>
  <si>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</si>
  <si>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</si>
  <si>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</si>
  <si>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</si>
  <si>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</si>
  <si>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</si>
  <si>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</si>
  <si>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</si>
  <si>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</si>
  <si>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</si>
  <si>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</si>
  <si>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</si>
  <si>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</si>
  <si>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</si>
  <si>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</si>
  <si>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</si>
  <si>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</si>
  <si>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</si>
  <si>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</si>
  <si>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</si>
  <si>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</si>
  <si>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</si>
  <si>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</si>
  <si>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</si>
  <si>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</si>
  <si>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</si>
  <si>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</si>
  <si>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</si>
  <si>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</si>
  <si>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</si>
  <si>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</si>
  <si>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</si>
  <si>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</si>
  <si>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</si>
  <si>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</si>
  <si>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</si>
  <si>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</si>
  <si>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</si>
  <si>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</si>
  <si>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</si>
  <si>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</si>
  <si>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</si>
  <si>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</si>
  <si>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</si>
  <si>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</si>
  <si>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</si>
  <si>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</si>
  <si>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</si>
  <si>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</si>
  <si>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</si>
  <si>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</si>
  <si>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</si>
  <si>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</si>
  <si>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</si>
  <si>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</si>
  <si>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</si>
  <si>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</si>
  <si>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</si>
  <si>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</si>
  <si>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</si>
  <si>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</si>
  <si>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</si>
  <si>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</si>
  <si>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</si>
  <si>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</si>
  <si>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</si>
  <si>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</si>
  <si>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</si>
  <si>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</si>
  <si>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</si>
  <si>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</si>
  <si>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</si>
  <si>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</si>
  <si>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</si>
  <si>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</si>
  <si>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</si>
  <si>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</si>
  <si>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</si>
  <si>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</si>
  <si>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</si>
  <si>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</si>
  <si>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</si>
  <si>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</si>
  <si>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</si>
  <si>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</si>
  <si>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</si>
  <si>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</si>
  <si>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</si>
  <si>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</si>
  <si>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</si>
  <si>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</si>
  <si>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</si>
  <si>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</si>
  <si>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</si>
  <si>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</si>
  <si>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</si>
  <si>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</si>
  <si>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</si>
  <si>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</si>
  <si>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</si>
  <si>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</si>
  <si>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</si>
  <si>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</si>
  <si>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</si>
  <si>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</si>
  <si>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</si>
  <si>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</si>
  <si>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</si>
  <si>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</si>
  <si>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</si>
  <si>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</si>
  <si>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</si>
  <si>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</si>
  <si>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</si>
  <si>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</si>
  <si>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</si>
  <si>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</si>
  <si>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</si>
  <si>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</si>
  <si>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</si>
  <si>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</si>
  <si>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</si>
  <si>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</si>
  <si>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</si>
  <si>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</si>
  <si>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</si>
  <si>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</si>
  <si>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</si>
  <si>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</si>
  <si>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</si>
  <si>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</si>
  <si>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</si>
  <si>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</si>
  <si>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</si>
  <si>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</si>
  <si>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</si>
  <si>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</si>
  <si>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</si>
  <si>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</si>
  <si>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</si>
  <si>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</si>
  <si>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</si>
  <si>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</si>
  <si>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</si>
  <si>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</si>
  <si>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</si>
  <si>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</si>
  <si>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</si>
  <si>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</si>
  <si>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</si>
  <si>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</si>
  <si>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</si>
  <si>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</si>
  <si>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</si>
  <si>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</si>
  <si>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</si>
  <si>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</si>
  <si>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</si>
  <si>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</si>
  <si>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</si>
  <si>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</si>
  <si>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</si>
  <si>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</si>
  <si>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</si>
  <si>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</si>
  <si>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</si>
  <si>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</si>
  <si>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</si>
  <si>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</si>
  <si>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</si>
  <si>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</si>
  <si>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</si>
  <si>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</si>
  <si>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</si>
  <si>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</si>
  <si>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</si>
  <si>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</si>
  <si>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</si>
  <si>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</si>
  <si>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</si>
  <si>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</si>
  <si>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</si>
  <si>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</si>
  <si>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</si>
  <si>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</si>
  <si>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</si>
  <si>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</si>
  <si>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</si>
  <si>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</si>
  <si>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</si>
  <si>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</si>
  <si>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</si>
  <si>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</si>
  <si>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</si>
  <si>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</si>
  <si>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</si>
  <si>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</si>
  <si>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</si>
  <si>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</si>
  <si>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</si>
  <si>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</si>
  <si>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</si>
  <si>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</si>
  <si>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</si>
  <si>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</si>
  <si>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</si>
  <si>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</si>
  <si>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</si>
  <si>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</si>
  <si>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</si>
  <si>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</si>
  <si>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</si>
  <si>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</si>
  <si>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</si>
  <si>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</si>
  <si>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</si>
  <si>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</si>
  <si>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</si>
  <si>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</si>
  <si>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</si>
  <si>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</si>
  <si>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</si>
  <si>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</si>
  <si>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</si>
  <si>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</si>
  <si>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</si>
  <si>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</si>
  <si>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</si>
  <si>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</si>
  <si>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</si>
  <si>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</si>
  <si>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</si>
  <si>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</si>
  <si>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</si>
  <si>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</si>
  <si>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</si>
  <si>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</si>
  <si>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</si>
  <si>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</si>
  <si>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</si>
  <si>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</si>
  <si>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</si>
  <si>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</si>
  <si>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</si>
  <si>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</si>
  <si>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</si>
  <si>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</si>
  <si>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</si>
  <si>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</si>
  <si>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</si>
  <si>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</si>
  <si>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</si>
  <si>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</si>
  <si>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</si>
  <si>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</si>
  <si>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</si>
  <si>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</si>
  <si>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</si>
  <si>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</si>
  <si>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</si>
  <si>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</si>
  <si>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</si>
  <si>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</si>
  <si>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</si>
  <si>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</si>
  <si>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</si>
  <si>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</si>
  <si>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</si>
  <si>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</si>
  <si>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</si>
  <si>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</si>
  <si>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</si>
  <si>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</si>
  <si>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</si>
  <si>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</si>
  <si>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</si>
  <si>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</si>
  <si>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</si>
  <si>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</si>
  <si>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</si>
  <si>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</si>
  <si>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</si>
  <si>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</si>
  <si>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</si>
  <si>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</si>
  <si>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</si>
  <si>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</si>
  <si>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</si>
  <si>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</si>
  <si>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</si>
  <si>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</si>
  <si>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</si>
  <si>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</si>
  <si>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</si>
  <si>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</si>
  <si>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</si>
  <si>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</si>
  <si>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</si>
  <si>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</si>
  <si>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</si>
  <si>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</si>
  <si>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</si>
  <si>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</si>
  <si>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</si>
  <si>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</si>
  <si>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</si>
  <si>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</si>
  <si>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</si>
  <si>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</si>
  <si>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</si>
  <si>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</si>
  <si>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</si>
  <si>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</si>
  <si>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</si>
  <si>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</si>
  <si>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</si>
  <si>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</si>
  <si>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</si>
  <si>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</si>
  <si>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</si>
  <si>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</si>
  <si>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</si>
  <si>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</si>
  <si>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</si>
  <si>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</si>
  <si>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</si>
  <si>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</si>
  <si>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</si>
  <si>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</si>
  <si>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</si>
  <si>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</si>
  <si>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</si>
  <si>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</si>
  <si>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</si>
  <si>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</si>
  <si>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</si>
  <si>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</si>
  <si>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</si>
  <si>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</si>
  <si>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</si>
  <si>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</si>
  <si>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</si>
  <si>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</si>
  <si>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</si>
  <si>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</si>
  <si>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</si>
  <si>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</si>
  <si>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</si>
  <si>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</si>
  <si>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</si>
  <si>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</si>
  <si>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</si>
  <si>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</si>
  <si>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</si>
  <si>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</si>
  <si>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</si>
  <si>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</si>
  <si>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</si>
  <si>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</si>
  <si>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</si>
  <si>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</si>
  <si>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</si>
  <si>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</si>
  <si>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</si>
  <si>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</si>
  <si>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</si>
  <si>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</si>
  <si>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</si>
  <si>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</si>
  <si>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</si>
  <si>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</si>
  <si>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</si>
  <si>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</si>
  <si>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</si>
  <si>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</si>
  <si>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</si>
  <si>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</si>
  <si>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</si>
  <si>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</si>
  <si>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</si>
  <si>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</si>
  <si>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</si>
  <si>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</si>
  <si>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</si>
  <si>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</si>
  <si>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</si>
  <si>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</si>
  <si>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</si>
  <si>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</si>
  <si>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</si>
  <si>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</si>
  <si>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</si>
  <si>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</si>
  <si>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</si>
  <si>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</si>
  <si>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</si>
  <si>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</si>
  <si>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</si>
  <si>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</si>
  <si>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</si>
  <si>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</si>
  <si>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</si>
  <si>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</si>
  <si>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</si>
  <si>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</si>
  <si>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</si>
  <si>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</si>
  <si>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</si>
  <si>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</si>
  <si>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</si>
  <si>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</si>
  <si>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</si>
  <si>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</si>
  <si>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</si>
  <si>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</si>
  <si>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</si>
  <si>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</si>
  <si>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</si>
  <si>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</si>
  <si>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</si>
  <si>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</si>
  <si>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</si>
  <si>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</si>
  <si>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</si>
  <si>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</si>
  <si>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</si>
  <si>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</si>
  <si>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</si>
  <si>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</si>
  <si>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</si>
  <si>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</si>
  <si>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</si>
  <si>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</si>
  <si>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</si>
  <si>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</si>
  <si>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</si>
  <si>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</si>
  <si>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</si>
  <si>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</si>
  <si>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</si>
  <si>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</si>
  <si>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</si>
  <si>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</si>
  <si>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</si>
  <si>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</si>
  <si>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</si>
  <si>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</si>
  <si>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</si>
  <si>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</si>
  <si>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</si>
  <si>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</si>
  <si>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</si>
  <si>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</si>
  <si>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</si>
  <si>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</si>
  <si>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</si>
  <si>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</si>
  <si>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</si>
  <si>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</si>
  <si>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</si>
  <si>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</si>
  <si>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</si>
  <si>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</si>
  <si>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</si>
  <si>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</si>
  <si>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</si>
  <si>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</si>
  <si>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</si>
  <si>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</si>
  <si>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</si>
  <si>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</si>
  <si>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</si>
  <si>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</si>
  <si>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</si>
  <si>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</si>
  <si>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</si>
  <si>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</si>
  <si>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</si>
  <si>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</si>
  <si>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</si>
  <si>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</si>
  <si>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</si>
  <si>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</si>
  <si>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</si>
  <si>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</si>
  <si>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</si>
  <si>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</si>
  <si>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</si>
  <si>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</si>
  <si>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</si>
  <si>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</si>
  <si>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</si>
  <si>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</si>
  <si>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</si>
  <si>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</si>
  <si>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</si>
  <si>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</si>
  <si>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</si>
  <si>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</si>
  <si>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</si>
  <si>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</si>
  <si>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</si>
  <si>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</si>
  <si>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</si>
  <si>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</si>
  <si>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</si>
  <si>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</si>
  <si>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</si>
  <si>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</si>
  <si>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</si>
  <si>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</si>
  <si>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</si>
  <si>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</si>
  <si>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</si>
  <si>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</si>
  <si>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</si>
  <si>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</si>
  <si>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</si>
  <si>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</si>
  <si>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</si>
  <si>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</si>
  <si>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</si>
  <si>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</si>
  <si>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</si>
  <si>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</si>
  <si>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</si>
  <si>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</si>
  <si>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</si>
  <si>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</si>
  <si>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</si>
  <si>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</si>
  <si>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</si>
  <si>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</si>
  <si>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</si>
  <si>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</si>
  <si>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</si>
  <si>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</si>
  <si>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</si>
  <si>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</si>
  <si>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</si>
  <si>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</si>
  <si>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</si>
  <si>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</si>
  <si>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</si>
  <si>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</si>
  <si>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</si>
  <si>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</si>
  <si>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</si>
  <si>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</si>
  <si>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</si>
  <si>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</si>
  <si>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</si>
  <si>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</si>
  <si>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</si>
  <si>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</si>
  <si>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</si>
  <si>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</si>
  <si>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</si>
  <si>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</si>
  <si>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</si>
  <si>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</si>
  <si>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</si>
  <si>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</si>
  <si>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</si>
  <si>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</si>
  <si>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</si>
  <si>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</si>
  <si>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</si>
  <si>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</si>
  <si>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</si>
  <si>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</si>
  <si>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</si>
  <si>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</si>
  <si>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</si>
  <si>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</si>
  <si>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</si>
  <si>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</si>
  <si>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</si>
  <si>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</si>
  <si>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</si>
  <si>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</si>
  <si>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</si>
  <si>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</si>
  <si>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</si>
  <si>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</si>
  <si>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</si>
  <si>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</si>
  <si>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</si>
  <si>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</si>
  <si>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</si>
  <si>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</si>
  <si>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</si>
  <si>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</si>
  <si>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</si>
  <si>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</si>
  <si>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</si>
  <si>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</si>
  <si>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</si>
  <si>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</si>
  <si>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</si>
  <si>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</si>
  <si>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</si>
  <si>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</si>
  <si>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</si>
  <si>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</si>
  <si>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</si>
  <si>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</si>
  <si>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</si>
  <si>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</si>
  <si>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</si>
  <si>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</si>
  <si>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</si>
  <si>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</si>
  <si>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</si>
  <si>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</si>
  <si>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</si>
  <si>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</si>
  <si>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</si>
  <si>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</si>
  <si>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</si>
  <si>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</si>
  <si>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</si>
  <si>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</si>
  <si>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</si>
  <si>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</si>
  <si>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</si>
  <si>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</si>
  <si>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</si>
  <si>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</si>
  <si>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</si>
  <si>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</si>
  <si>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</si>
  <si>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</si>
  <si>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</si>
  <si>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</si>
  <si>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</si>
  <si>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</si>
  <si>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</si>
  <si>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</si>
  <si>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</si>
  <si>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</si>
  <si>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</si>
  <si>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</si>
  <si>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</si>
  <si>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</si>
  <si>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</si>
  <si>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</si>
  <si>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</si>
  <si>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</si>
  <si>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</si>
  <si>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</si>
  <si>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</si>
  <si>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</si>
  <si>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</si>
  <si>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</si>
  <si>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</si>
  <si>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</si>
  <si>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</si>
  <si>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</si>
  <si>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</si>
  <si>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</si>
  <si>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</si>
  <si>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</si>
  <si>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</si>
  <si>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</si>
  <si>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</si>
  <si>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</si>
  <si>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</si>
  <si>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</si>
  <si>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</si>
  <si>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</si>
  <si>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</si>
  <si>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</si>
  <si>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</si>
  <si>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</si>
  <si>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</si>
  <si>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</si>
  <si>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</si>
  <si>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</si>
  <si>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</si>
  <si>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</si>
  <si>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</si>
  <si>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</si>
  <si>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</si>
  <si>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</si>
  <si>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</si>
  <si>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</si>
  <si>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</si>
  <si>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</si>
  <si>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</si>
  <si>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</si>
  <si>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</si>
  <si>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</si>
  <si>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</si>
  <si>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</si>
  <si>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</si>
  <si>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</si>
  <si>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</si>
  <si>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</si>
  <si>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</si>
  <si>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</si>
  <si>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</si>
  <si>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</si>
  <si>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</si>
  <si>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</si>
  <si>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</si>
  <si>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</si>
  <si>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</si>
  <si>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</si>
  <si>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</si>
  <si>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</si>
  <si>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</si>
  <si>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</si>
  <si>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</si>
  <si>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</si>
  <si>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</si>
  <si>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</si>
  <si>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</si>
  <si>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</si>
  <si>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</si>
  <si>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</si>
  <si>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</si>
  <si>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</si>
  <si>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</si>
  <si>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</si>
  <si>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</si>
  <si>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</si>
  <si>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</si>
  <si>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</si>
  <si>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</si>
  <si>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</si>
  <si>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</si>
  <si>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</si>
  <si>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</si>
  <si>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</si>
  <si>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</si>
  <si>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</si>
  <si>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</si>
  <si>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</si>
  <si>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</si>
  <si>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</si>
  <si>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</si>
  <si>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</si>
  <si>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</si>
  <si>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</si>
  <si>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</si>
  <si>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</si>
  <si>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</si>
  <si>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</si>
  <si>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</si>
  <si>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</si>
  <si>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</si>
  <si>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</si>
  <si>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</si>
  <si>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</si>
  <si>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</si>
  <si>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</si>
  <si>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</si>
  <si>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</si>
  <si>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</si>
  <si>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</si>
  <si>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</si>
  <si>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</si>
  <si>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</si>
  <si>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</si>
  <si>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</si>
  <si>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</si>
  <si>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</si>
  <si>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</si>
  <si>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</si>
  <si>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</si>
  <si>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</si>
  <si>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</si>
  <si>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</si>
  <si>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</si>
  <si>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</si>
  <si>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</si>
  <si>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</si>
  <si>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</si>
  <si>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</si>
  <si>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</si>
  <si>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</si>
  <si>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</si>
  <si>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</si>
  <si>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</si>
  <si>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</si>
  <si>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</si>
  <si>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</si>
  <si>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</si>
  <si>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</si>
  <si>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</si>
  <si>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</si>
  <si>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</si>
  <si>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</si>
  <si>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</si>
  <si>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</si>
  <si>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</si>
  <si>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</si>
  <si>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</si>
  <si>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</si>
  <si>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</si>
  <si>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</si>
  <si>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</si>
  <si>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</si>
  <si>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</si>
  <si>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</si>
  <si>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</si>
  <si>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</si>
  <si>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</si>
  <si>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</si>
  <si>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</si>
  <si>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</si>
  <si>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</si>
  <si>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</si>
  <si>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</si>
  <si>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</si>
  <si>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</si>
  <si>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</si>
  <si>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</si>
  <si>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</si>
  <si>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</si>
  <si>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</si>
  <si>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</si>
  <si>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</si>
  <si>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</si>
  <si>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</si>
  <si>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</si>
  <si>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</si>
  <si>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</si>
  <si>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</si>
  <si>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</si>
  <si>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</si>
  <si>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</si>
  <si>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</si>
  <si>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</si>
  <si>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</si>
  <si>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</si>
  <si>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</si>
  <si>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</si>
  <si>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</si>
  <si>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</si>
  <si>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</si>
  <si>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</si>
  <si>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</si>
  <si>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</si>
  <si>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</si>
  <si>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</si>
  <si>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</si>
  <si>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</si>
  <si>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</si>
  <si>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</si>
  <si>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</si>
  <si>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</si>
  <si>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</si>
  <si>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</si>
  <si>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</si>
  <si>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</si>
  <si>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</si>
  <si>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</si>
  <si>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</si>
  <si>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</si>
  <si>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</si>
  <si>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</si>
  <si>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</si>
  <si>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</si>
  <si>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</si>
  <si>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</si>
  <si>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</si>
  <si>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</si>
  <si>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</si>
  <si>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</si>
  <si>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</si>
  <si>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</si>
  <si>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</si>
  <si>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</si>
  <si>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</si>
  <si>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</si>
  <si>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</si>
  <si>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</si>
  <si>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</si>
  <si>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</si>
  <si>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</si>
  <si>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</si>
  <si>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</si>
  <si>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</si>
  <si>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</si>
  <si>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</si>
  <si>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</si>
  <si>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</si>
  <si>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</si>
  <si>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</si>
  <si>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</si>
  <si>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</si>
  <si>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</si>
  <si>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</si>
  <si>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</si>
  <si>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</si>
  <si>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</si>
  <si>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</si>
  <si>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</si>
  <si>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</si>
  <si>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</si>
  <si>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</si>
  <si>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</si>
  <si>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</si>
  <si>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</si>
  <si>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</si>
  <si>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</si>
  <si>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</si>
  <si>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</si>
  <si>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</si>
  <si>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</si>
  <si>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</si>
  <si>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</si>
  <si>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</si>
  <si>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</si>
  <si>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</si>
  <si>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</si>
  <si>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</si>
  <si>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</si>
  <si>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</si>
  <si>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</si>
  <si>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</si>
  <si>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</si>
  <si>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</si>
  <si>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</si>
  <si>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</si>
  <si>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</si>
  <si>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</si>
  <si>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</si>
  <si>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</si>
  <si>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</si>
  <si>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</si>
  <si>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</si>
  <si>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</si>
  <si>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</si>
  <si>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</si>
  <si>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</si>
  <si>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</si>
  <si>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</si>
  <si>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</si>
  <si>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</si>
  <si>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</si>
  <si>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</si>
  <si>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</si>
  <si>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</si>
  <si>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</si>
  <si>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</si>
  <si>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</si>
  <si>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</si>
  <si>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</si>
  <si>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</si>
  <si>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</si>
  <si>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</si>
  <si>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</si>
  <si>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</si>
  <si>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</si>
  <si>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</si>
  <si>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</si>
  <si>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</si>
  <si>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</si>
  <si>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</si>
  <si>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</si>
  <si>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</si>
  <si>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</si>
  <si>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</si>
  <si>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</si>
  <si>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</si>
  <si>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</si>
  <si>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</si>
  <si>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</si>
  <si>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</si>
  <si>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</si>
  <si>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</si>
  <si>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</si>
  <si>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</si>
  <si>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</si>
  <si>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</si>
  <si>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</si>
  <si>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</si>
  <si>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</si>
  <si>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</si>
  <si>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</si>
  <si>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</si>
  <si>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</si>
  <si>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</si>
  <si>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</si>
  <si>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</si>
  <si>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</si>
  <si>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</si>
  <si>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</si>
  <si>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</si>
  <si>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</si>
  <si>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</si>
  <si>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</si>
  <si>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</si>
  <si>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</si>
  <si>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</si>
  <si>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</si>
  <si>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</si>
  <si>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</si>
  <si>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</si>
  <si>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</si>
  <si>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</si>
  <si>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</si>
  <si>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</si>
  <si>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</si>
  <si>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</si>
  <si>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</si>
  <si>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</si>
  <si>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</si>
  <si>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</si>
  <si>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</si>
  <si>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</si>
  <si>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</si>
  <si>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</si>
  <si>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</si>
  <si>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</si>
  <si>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</si>
  <si>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</si>
  <si>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</si>
  <si>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</si>
  <si>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</si>
  <si>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</si>
  <si>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</si>
  <si>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</si>
  <si>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</si>
  <si>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</si>
  <si>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</si>
  <si>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</si>
  <si>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</si>
  <si>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</si>
  <si>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</si>
  <si>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</si>
  <si>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</si>
  <si>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</si>
  <si>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</si>
  <si>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</si>
  <si>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</si>
  <si>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</si>
  <si>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</si>
  <si>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</si>
  <si>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</si>
  <si>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</si>
  <si>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</si>
  <si>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</si>
  <si>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</si>
  <si>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</si>
  <si>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</si>
  <si>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</si>
  <si>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</si>
  <si>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</si>
  <si>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</si>
  <si>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</si>
  <si>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</si>
  <si>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</si>
  <si>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</si>
  <si>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</si>
  <si>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</si>
  <si>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</si>
  <si>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</si>
  <si>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</si>
  <si>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</si>
  <si>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</si>
  <si>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</si>
  <si>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</si>
  <si>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</si>
  <si>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</si>
  <si>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</si>
  <si>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</si>
  <si>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</si>
  <si>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</si>
  <si>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</si>
  <si>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</si>
  <si>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</si>
  <si>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</si>
  <si>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</si>
  <si>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</si>
  <si>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</si>
  <si>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</si>
  <si>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</si>
  <si>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</si>
  <si>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</si>
  <si>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</si>
  <si>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</si>
  <si>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</si>
  <si>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</si>
  <si>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</si>
  <si>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</si>
  <si>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</si>
  <si>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</si>
  <si>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</si>
  <si>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</si>
  <si>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</si>
  <si>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</si>
  <si>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</si>
  <si>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</si>
  <si>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</si>
  <si>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</si>
  <si>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</si>
  <si>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</si>
  <si>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</si>
  <si>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</si>
  <si>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</si>
  <si>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</si>
  <si>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</si>
  <si>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</si>
  <si>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</si>
  <si>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</si>
  <si>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</si>
  <si>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</si>
  <si>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</si>
  <si>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</si>
  <si>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</si>
  <si>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</si>
  <si>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</si>
  <si>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</si>
  <si>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</si>
  <si>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</si>
  <si>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</si>
  <si>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</si>
  <si>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</si>
  <si>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</si>
  <si>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</si>
  <si>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</si>
  <si>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</si>
  <si>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</si>
  <si>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</si>
  <si>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</si>
  <si>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</si>
  <si>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</si>
  <si>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</si>
  <si>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</si>
  <si>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</si>
  <si>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</si>
  <si>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</si>
  <si>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</si>
  <si>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</si>
  <si>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</si>
  <si>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</si>
  <si>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</si>
  <si>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</si>
  <si>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</si>
  <si>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</si>
  <si>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</si>
  <si>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</si>
  <si>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</si>
  <si>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</si>
  <si>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</si>
  <si>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</si>
  <si>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</si>
  <si>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</si>
  <si>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</si>
  <si>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</si>
  <si>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</si>
  <si>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</si>
  <si>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</si>
  <si>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</si>
  <si>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</si>
  <si>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</si>
  <si>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</si>
  <si>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</si>
  <si>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</si>
  <si>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</si>
  <si>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</si>
  <si>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</si>
  <si>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</si>
  <si>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</si>
  <si>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</si>
  <si>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</si>
  <si>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</si>
  <si>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</si>
  <si>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</si>
  <si>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</si>
  <si>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</si>
  <si>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</si>
  <si>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</si>
  <si>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</si>
  <si>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</si>
  <si>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</si>
  <si>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</si>
  <si>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</si>
  <si>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</si>
  <si>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</si>
  <si>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</si>
  <si>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</si>
  <si>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</si>
  <si>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</si>
  <si>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</si>
  <si>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</si>
  <si>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</si>
  <si>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</si>
  <si>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</si>
  <si>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</si>
  <si>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</si>
  <si>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</si>
  <si>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</si>
  <si>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</si>
  <si>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</si>
  <si>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</si>
  <si>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</si>
  <si>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</si>
  <si>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</si>
  <si>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</si>
  <si>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</si>
  <si>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</si>
  <si>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</si>
  <si>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</si>
  <si>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</si>
  <si>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</si>
  <si>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</si>
  <si>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</si>
  <si>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</si>
  <si>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</si>
  <si>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</si>
  <si>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</si>
  <si>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</si>
  <si>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</si>
  <si>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</si>
  <si>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</si>
  <si>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</si>
  <si>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</si>
  <si>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</si>
  <si>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</si>
  <si>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</si>
  <si>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</si>
  <si>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</si>
  <si>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</si>
  <si>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</si>
  <si>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</si>
  <si>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</si>
  <si>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</si>
  <si>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</si>
  <si>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</si>
  <si>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</si>
  <si>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</si>
  <si>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</si>
  <si>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</si>
  <si>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</si>
  <si>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</si>
  <si>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</si>
  <si>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</si>
  <si>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</si>
  <si>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</si>
  <si>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</si>
  <si>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</si>
  <si>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</si>
  <si>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</si>
  <si>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</si>
  <si>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</si>
  <si>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</si>
  <si>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</si>
  <si>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</si>
  <si>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</si>
  <si>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</si>
  <si>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</si>
  <si>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</si>
  <si>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</si>
  <si>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</si>
  <si>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</si>
  <si>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</si>
  <si>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</si>
  <si>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</si>
  <si>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</si>
  <si>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</si>
  <si>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</si>
  <si>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</si>
  <si>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</si>
  <si>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</si>
  <si>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</si>
  <si>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</si>
  <si>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</si>
  <si>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</si>
  <si>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</si>
  <si>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</si>
  <si>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</si>
  <si>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</si>
  <si>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</si>
  <si>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</si>
  <si>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</si>
  <si>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</si>
  <si>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</si>
  <si>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</si>
  <si>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</si>
  <si>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</si>
  <si>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</si>
  <si>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</si>
  <si>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</si>
  <si>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</si>
  <si>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</si>
  <si>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</si>
  <si>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</si>
  <si>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</si>
  <si>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</si>
  <si>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</si>
  <si>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</si>
  <si>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</si>
  <si>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</si>
  <si>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</si>
  <si>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</si>
  <si>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</si>
  <si>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</si>
  <si>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</si>
  <si>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</si>
  <si>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</si>
  <si>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</si>
  <si>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</si>
  <si>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</si>
  <si>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</si>
  <si>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</si>
  <si>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</si>
  <si>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</si>
  <si>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</si>
  <si>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</si>
  <si>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</si>
  <si>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</si>
  <si>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</si>
  <si>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</si>
  <si>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</si>
  <si>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</si>
  <si>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</si>
  <si>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</si>
  <si>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</si>
  <si>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</si>
  <si>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</si>
  <si>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</si>
  <si>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</si>
  <si>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</si>
  <si>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</si>
  <si>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</si>
  <si>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</si>
  <si>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</si>
  <si>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</si>
  <si>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</si>
  <si>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</si>
  <si>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</si>
  <si>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</si>
  <si>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</si>
  <si>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</si>
  <si>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</si>
  <si>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</si>
  <si>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</si>
  <si>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</si>
  <si>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</si>
  <si>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</si>
  <si>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</si>
  <si>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</si>
  <si>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</si>
  <si>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</si>
  <si>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</si>
  <si>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</si>
  <si>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</si>
  <si>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</si>
  <si>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</si>
  <si>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</si>
  <si>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</si>
  <si>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</si>
  <si>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</si>
  <si>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</si>
  <si>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</si>
  <si>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</si>
  <si>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</si>
  <si>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</si>
  <si>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</si>
  <si>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</si>
  <si>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</si>
  <si>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</si>
  <si>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</si>
  <si>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</si>
  <si>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</si>
  <si>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</si>
  <si>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</si>
  <si>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</si>
  <si>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</si>
  <si>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</si>
  <si>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</si>
  <si>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</si>
  <si>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</si>
  <si>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</si>
  <si>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</si>
  <si>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</si>
  <si>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</si>
  <si>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</si>
  <si>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</si>
  <si>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</si>
  <si>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</si>
  <si>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</si>
  <si>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</si>
  <si>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</si>
  <si>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</si>
  <si>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</si>
  <si>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</si>
  <si>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</si>
  <si>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</si>
  <si>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</si>
  <si>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</si>
  <si>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</si>
  <si>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</si>
  <si>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</si>
  <si>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</si>
  <si>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</si>
  <si>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</si>
  <si>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</si>
  <si>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</si>
  <si>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</si>
  <si>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</si>
  <si>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</si>
  <si>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</si>
  <si>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</si>
  <si>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</si>
  <si>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</si>
  <si>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</si>
  <si>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</si>
  <si>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</si>
  <si>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</si>
  <si>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</si>
  <si>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</si>
  <si>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</si>
  <si>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</si>
  <si>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</si>
  <si>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</si>
  <si>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</si>
  <si>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</si>
  <si>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</si>
  <si>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</si>
  <si>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</si>
  <si>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</si>
  <si>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</si>
  <si>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</si>
  <si>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</si>
  <si>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</si>
  <si>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</si>
  <si>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</si>
  <si>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</si>
  <si>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</si>
  <si>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</si>
  <si>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</si>
  <si>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</si>
  <si>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</si>
  <si>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</si>
  <si>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</si>
  <si>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</si>
  <si>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</si>
  <si>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</si>
  <si>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</si>
  <si>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</si>
  <si>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</si>
  <si>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</si>
  <si>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</si>
  <si>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</si>
  <si>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</si>
  <si>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</si>
  <si>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</si>
  <si>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</si>
  <si>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</si>
  <si>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</si>
  <si>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</si>
  <si>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</si>
  <si>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</si>
  <si>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</si>
  <si>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</si>
  <si>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</si>
  <si>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</si>
  <si>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</si>
  <si>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</si>
  <si>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</si>
  <si>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</si>
  <si>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</si>
  <si>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</si>
  <si>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</si>
  <si>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</si>
  <si>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</si>
  <si>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</si>
  <si>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</si>
  <si>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</si>
  <si>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</si>
  <si>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</si>
  <si>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</si>
  <si>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</si>
  <si>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</si>
  <si>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</si>
  <si>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</si>
  <si>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</si>
  <si>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</si>
  <si>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</si>
  <si>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</si>
  <si>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</si>
  <si>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</si>
  <si>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</si>
  <si>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</si>
  <si>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</si>
  <si>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</si>
  <si>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</si>
  <si>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</si>
  <si>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</si>
  <si>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</si>
  <si>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</si>
  <si>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</si>
  <si>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</si>
  <si>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</si>
  <si>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</si>
  <si>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</si>
  <si>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</si>
  <si>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</si>
  <si>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</si>
  <si>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</si>
  <si>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</si>
  <si>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</si>
  <si>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</si>
  <si>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</si>
  <si>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</si>
  <si>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</si>
  <si>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</si>
  <si>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</si>
  <si>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</si>
  <si>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</si>
  <si>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</si>
  <si>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</si>
  <si>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</si>
  <si>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</si>
  <si>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</si>
  <si>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</si>
  <si>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</si>
  <si>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</si>
  <si>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</si>
  <si>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</si>
  <si>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</si>
  <si>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</si>
  <si>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</si>
  <si>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</si>
  <si>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</si>
  <si>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</si>
  <si>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</si>
  <si>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</si>
  <si>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</si>
  <si>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</si>
  <si>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</si>
  <si>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</si>
  <si>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</si>
  <si>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</si>
  <si>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</si>
  <si>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</si>
  <si>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</si>
  <si>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</si>
  <si>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</si>
  <si>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</si>
  <si>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</si>
  <si>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</si>
  <si>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</si>
  <si>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</si>
  <si>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</si>
  <si>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</si>
  <si>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</si>
  <si>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</si>
  <si>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</si>
  <si>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</si>
  <si>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</si>
  <si>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</si>
  <si>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</si>
  <si>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</si>
  <si>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</si>
  <si>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</si>
  <si>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</si>
  <si>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</si>
  <si>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</si>
  <si>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</si>
  <si>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</si>
  <si>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</si>
  <si>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</si>
  <si>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</si>
  <si>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</si>
  <si>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</si>
  <si>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</si>
  <si>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</si>
  <si>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</si>
  <si>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</si>
  <si>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</si>
  <si>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</si>
  <si>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</si>
  <si>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</si>
  <si>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</si>
  <si>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</si>
  <si>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</si>
  <si>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</si>
  <si>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</si>
  <si>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</si>
  <si>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</si>
  <si>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</si>
  <si>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</si>
  <si>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</si>
  <si>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</si>
  <si>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</si>
  <si>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</si>
  <si>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</si>
  <si>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</si>
  <si>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</si>
  <si>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</si>
  <si>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</si>
  <si>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</si>
  <si>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</si>
  <si>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</si>
  <si>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</si>
  <si>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</si>
  <si>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</si>
  <si>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</si>
  <si>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</si>
  <si>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</si>
  <si>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</si>
  <si>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</si>
  <si>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</si>
  <si>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</si>
  <si>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</si>
  <si>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</si>
  <si>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</si>
  <si>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</si>
  <si>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</si>
  <si>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</si>
  <si>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</si>
  <si>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</si>
  <si>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</si>
  <si>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</si>
  <si>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</si>
  <si>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</si>
  <si>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</si>
  <si>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</si>
  <si>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</si>
  <si>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</si>
  <si>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</si>
  <si>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</si>
  <si>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</si>
  <si>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</si>
  <si>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</si>
  <si>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</si>
  <si>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</si>
  <si>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</si>
  <si>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</si>
  <si>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</si>
  <si>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</si>
  <si>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</si>
  <si>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</si>
  <si>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</si>
  <si>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</si>
  <si>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</si>
  <si>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</si>
  <si>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</si>
  <si>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</si>
  <si>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</si>
  <si>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</si>
  <si>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</si>
  <si>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</si>
  <si>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</si>
  <si>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</si>
  <si>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</si>
  <si>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</si>
  <si>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</si>
  <si>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</si>
  <si>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</si>
  <si>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</si>
  <si>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</si>
  <si>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</si>
  <si>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</si>
  <si>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</si>
  <si>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</si>
  <si>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</si>
  <si>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</si>
  <si>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</si>
  <si>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</si>
  <si>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</si>
  <si>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</si>
  <si>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</si>
  <si>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</si>
  <si>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</si>
  <si>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</si>
  <si>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</si>
  <si>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</si>
  <si>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</si>
  <si>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</si>
  <si>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</si>
  <si>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</si>
  <si>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</si>
  <si>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</si>
  <si>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</si>
  <si>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</si>
  <si>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</si>
  <si>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</si>
  <si>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</si>
  <si>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</si>
  <si>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</si>
  <si>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</si>
  <si>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</si>
  <si>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</si>
  <si>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</si>
  <si>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</si>
  <si>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</si>
  <si>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</si>
  <si>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</si>
  <si>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</si>
  <si>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</si>
  <si>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</si>
  <si>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</si>
  <si>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</si>
  <si>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</si>
  <si>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</si>
  <si>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</si>
  <si>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</si>
  <si>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</si>
  <si>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</si>
  <si>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</si>
  <si>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</si>
  <si>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</si>
  <si>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</si>
  <si>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</si>
  <si>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</si>
  <si>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</si>
  <si>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</si>
  <si>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</si>
  <si>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</si>
  <si>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</si>
  <si>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</si>
  <si>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</si>
  <si>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</si>
  <si>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</si>
  <si>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</si>
  <si>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</si>
  <si>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</si>
  <si>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</si>
  <si>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</si>
  <si>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</si>
  <si>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</si>
  <si>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</si>
  <si>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</si>
  <si>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</si>
  <si>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</si>
  <si>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</si>
  <si>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</si>
  <si>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</si>
  <si>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</si>
  <si>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</si>
  <si>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</si>
  <si>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</si>
  <si>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</si>
  <si>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</si>
  <si>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</si>
  <si>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</si>
  <si>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</si>
  <si>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</si>
  <si>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</si>
  <si>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</si>
  <si>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</si>
  <si>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</si>
  <si>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</si>
  <si>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</si>
  <si>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</si>
  <si>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</si>
  <si>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</si>
  <si>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</si>
  <si>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</si>
  <si>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</si>
  <si>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</si>
  <si>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</si>
  <si>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</si>
  <si>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</si>
  <si>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</si>
  <si>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</si>
  <si>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</si>
  <si>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</si>
  <si>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</si>
  <si>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</si>
  <si>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</si>
  <si>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</si>
  <si>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</si>
  <si>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</si>
  <si>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</si>
  <si>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</si>
  <si>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</si>
  <si>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</si>
  <si>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</si>
  <si>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</si>
  <si>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</si>
  <si>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</si>
  <si>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</si>
  <si>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</si>
  <si>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</si>
  <si>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</si>
  <si>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</si>
  <si>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</si>
  <si>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</si>
  <si>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</si>
  <si>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</si>
  <si>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</si>
  <si>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</si>
  <si>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</si>
  <si>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</si>
  <si>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</si>
  <si>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</si>
  <si>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</si>
  <si>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</si>
  <si>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</si>
  <si>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</si>
  <si>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</si>
  <si>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</si>
  <si>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</si>
  <si>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</si>
  <si>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</si>
  <si>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</si>
  <si>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</si>
  <si>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</si>
  <si>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</si>
  <si>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</si>
  <si>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</si>
  <si>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</si>
  <si>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</si>
  <si>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</si>
  <si>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</si>
  <si>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</si>
  <si>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</si>
  <si>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</si>
  <si>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</si>
  <si>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</si>
  <si>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</si>
  <si>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</si>
  <si>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</si>
  <si>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</si>
  <si>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</si>
  <si>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</si>
  <si>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</si>
  <si>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</si>
  <si>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</si>
  <si>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</si>
  <si>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</si>
  <si>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</si>
  <si>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</si>
  <si>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</si>
  <si>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</si>
  <si>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</si>
  <si>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</si>
  <si>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</si>
  <si>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</si>
  <si>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</si>
  <si>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</si>
  <si>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</si>
  <si>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</si>
  <si>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</si>
  <si>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</si>
  <si>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</si>
  <si>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</si>
  <si>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</si>
  <si>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</si>
  <si>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</si>
  <si>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</si>
  <si>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</si>
  <si>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</si>
  <si>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</si>
  <si>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</si>
  <si>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</si>
  <si>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</si>
  <si>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</si>
  <si>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</si>
  <si>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</si>
  <si>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</si>
  <si>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</si>
  <si>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</si>
  <si>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</si>
  <si>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</si>
  <si>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</si>
  <si>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</si>
  <si>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</si>
  <si>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</si>
  <si>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</si>
  <si>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</si>
  <si>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</si>
  <si>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</si>
  <si>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</si>
  <si>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</si>
  <si>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</si>
  <si>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</si>
  <si>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</si>
  <si>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</si>
  <si>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</si>
  <si>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</si>
  <si>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</si>
  <si>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</si>
  <si>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</si>
  <si>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</si>
  <si>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</si>
  <si>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</si>
  <si>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</si>
  <si>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</si>
  <si>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</si>
  <si>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</si>
  <si>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</si>
  <si>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</si>
  <si>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</si>
  <si>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</si>
  <si>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</si>
  <si>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</si>
  <si>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</si>
  <si>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</si>
  <si>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</si>
  <si>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</si>
  <si>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</si>
  <si>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</si>
  <si>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</si>
  <si>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</si>
  <si>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</si>
  <si>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</si>
  <si>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</si>
  <si>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</si>
  <si>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</si>
  <si>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</si>
  <si>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</si>
  <si>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</si>
  <si>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</si>
  <si>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</si>
  <si>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</si>
  <si>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</si>
  <si>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</si>
  <si>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</si>
  <si>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</si>
  <si>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</si>
  <si>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</si>
  <si>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</si>
  <si>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</si>
  <si>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</si>
  <si>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</si>
  <si>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</si>
  <si>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</si>
  <si>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</si>
  <si>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</si>
  <si>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</si>
  <si>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</si>
  <si>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</si>
  <si>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</si>
  <si>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</si>
  <si>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</si>
  <si>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</si>
  <si>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</si>
  <si>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</si>
  <si>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</si>
  <si>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</si>
  <si>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</si>
  <si>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</si>
  <si>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</si>
  <si>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</si>
  <si>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</si>
  <si>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</si>
  <si>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</si>
  <si>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</si>
  <si>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</si>
  <si>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</si>
  <si>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</si>
  <si>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</si>
  <si>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</si>
  <si>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</si>
  <si>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</si>
  <si>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</si>
  <si>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</si>
  <si>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</si>
  <si>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</si>
  <si>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</si>
  <si>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</si>
  <si>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</si>
  <si>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</si>
  <si>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</si>
  <si>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</si>
  <si>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</si>
  <si>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</si>
  <si>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</si>
  <si>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</si>
  <si>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</si>
  <si>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</si>
  <si>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</si>
  <si>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</si>
  <si>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</si>
  <si>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</si>
  <si>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</si>
  <si>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</si>
  <si>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</si>
  <si>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</si>
  <si>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</si>
  <si>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</si>
  <si>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</si>
  <si>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</si>
  <si>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</si>
  <si>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</si>
  <si>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</si>
  <si>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</si>
  <si>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</si>
  <si>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</si>
  <si>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</si>
  <si>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</si>
  <si>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</si>
  <si>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</si>
  <si>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</si>
  <si>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</si>
  <si>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</si>
  <si>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</si>
  <si>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</si>
  <si>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</si>
  <si>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</si>
  <si>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</si>
  <si>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</si>
  <si>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</si>
  <si>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</si>
  <si>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</si>
  <si>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</si>
  <si>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</si>
  <si>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</si>
  <si>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</si>
  <si>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</si>
  <si>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</si>
  <si>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</si>
  <si>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</si>
  <si>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</si>
  <si>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</si>
  <si>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</si>
  <si>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</si>
  <si>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</si>
  <si>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</si>
  <si>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</si>
  <si>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</si>
  <si>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</si>
  <si>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</si>
  <si>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</si>
  <si>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</si>
  <si>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</si>
  <si>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</si>
  <si>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</si>
  <si>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</si>
  <si>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</si>
  <si>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</si>
  <si>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</si>
  <si>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</si>
  <si>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</si>
  <si>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</si>
  <si>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</si>
  <si>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</si>
  <si>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</si>
  <si>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</si>
  <si>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</si>
  <si>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</si>
  <si>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</si>
  <si>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</si>
  <si>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</si>
  <si>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</si>
  <si>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</si>
  <si>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</si>
  <si>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</si>
  <si>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</si>
  <si>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</si>
  <si>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</si>
  <si>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</si>
  <si>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</si>
  <si>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</si>
  <si>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</si>
  <si>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</si>
  <si>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</si>
  <si>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</si>
  <si>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</si>
  <si>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</si>
  <si>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</si>
  <si>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</si>
  <si>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</si>
  <si>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</si>
  <si>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</si>
  <si>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</si>
  <si>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</si>
  <si>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</si>
  <si>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</si>
  <si>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</si>
  <si>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</si>
  <si>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</si>
  <si>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</si>
  <si>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</si>
  <si>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</si>
  <si>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</si>
  <si>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</si>
  <si>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</si>
  <si>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</si>
  <si>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</si>
  <si>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</si>
  <si>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</si>
  <si>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</si>
  <si>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</si>
  <si>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</si>
  <si>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</si>
  <si>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</si>
  <si>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</si>
  <si>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</si>
  <si>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</si>
  <si>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</si>
  <si>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</si>
  <si>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</si>
  <si>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</si>
  <si>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</si>
  <si>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</si>
  <si>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</si>
  <si>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</si>
  <si>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</si>
  <si>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</si>
  <si>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</si>
  <si>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</si>
  <si>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</si>
  <si>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</si>
  <si>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</si>
  <si>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</si>
  <si>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</si>
  <si>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</si>
  <si>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</si>
  <si>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</si>
  <si>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</si>
  <si>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</si>
  <si>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</si>
  <si>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</si>
  <si>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</si>
  <si>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</si>
  <si>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</si>
  <si>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</si>
  <si>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</si>
  <si>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</si>
  <si>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</si>
  <si>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</si>
  <si>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</si>
  <si>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</si>
  <si>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</si>
  <si>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</si>
  <si>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</si>
  <si>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</si>
  <si>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</si>
  <si>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</si>
  <si>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</si>
  <si>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</si>
  <si>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</si>
  <si>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</si>
  <si>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</si>
  <si>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</si>
  <si>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</si>
  <si>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</si>
  <si>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</si>
  <si>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</si>
  <si>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</si>
  <si>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</si>
  <si>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</si>
  <si>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</si>
  <si>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</si>
  <si>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</si>
  <si>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</si>
  <si>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</si>
  <si>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</si>
  <si>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</si>
  <si>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</si>
  <si>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</si>
  <si>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</si>
  <si>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</si>
  <si>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</si>
  <si>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</si>
  <si>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</si>
  <si>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</si>
  <si>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</si>
  <si>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</si>
  <si>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</si>
  <si>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</si>
  <si>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</si>
  <si>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</si>
  <si>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</si>
  <si>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</si>
  <si>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</si>
  <si>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</si>
  <si>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</si>
  <si>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</si>
  <si>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</si>
  <si>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</si>
  <si>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</si>
  <si>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</si>
  <si>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</si>
  <si>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</si>
  <si>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</si>
  <si>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</si>
  <si>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</si>
  <si>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</si>
  <si>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</si>
  <si>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</si>
  <si>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</si>
  <si>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</si>
  <si>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</si>
  <si>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</si>
  <si>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</si>
  <si>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</si>
  <si>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</si>
  <si>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</si>
  <si>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</si>
  <si>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</si>
  <si>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</si>
  <si>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</si>
  <si>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</si>
  <si>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</si>
  <si>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</si>
  <si>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</si>
  <si>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</si>
  <si>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</si>
  <si>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</si>
  <si>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</si>
  <si>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</si>
  <si>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</si>
  <si>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</si>
  <si>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</si>
  <si>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</si>
  <si>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</si>
  <si>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</si>
  <si>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</si>
  <si>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</si>
  <si>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</si>
  <si>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</si>
  <si>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</si>
  <si>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</si>
  <si>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</si>
  <si>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</si>
  <si>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</si>
  <si>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</si>
  <si>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</si>
  <si>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</si>
  <si>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</si>
  <si>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</si>
  <si>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</si>
  <si>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</si>
  <si>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</si>
  <si>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</si>
  <si>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</si>
  <si>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</si>
  <si>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</si>
  <si>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</si>
  <si>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</si>
  <si>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</si>
  <si>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</si>
  <si>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</si>
  <si>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</si>
  <si>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</si>
  <si>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</si>
  <si>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</si>
  <si>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</si>
  <si>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</si>
  <si>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</si>
  <si>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</si>
  <si>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</si>
  <si>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</si>
  <si>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</si>
  <si>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</si>
  <si>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</si>
  <si>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</si>
  <si>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</si>
  <si>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</si>
  <si>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</si>
  <si>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</si>
  <si>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</si>
  <si>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</si>
  <si>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</si>
  <si>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</si>
  <si>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</si>
  <si>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</si>
  <si>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</si>
  <si>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</si>
  <si>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</si>
  <si>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</si>
  <si>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</si>
  <si>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</si>
  <si>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</si>
  <si>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</si>
  <si>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</si>
  <si>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</si>
  <si>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</si>
  <si>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</si>
  <si>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</si>
  <si>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</si>
  <si>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</si>
  <si>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</si>
  <si>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</si>
  <si>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</si>
  <si>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</si>
  <si>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</si>
  <si>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</si>
  <si>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</si>
  <si>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</si>
  <si>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</si>
  <si>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</si>
  <si>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</si>
  <si>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</si>
  <si>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</si>
  <si>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</si>
  <si>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</si>
  <si>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</si>
  <si>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</si>
  <si>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</si>
  <si>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</si>
  <si>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</si>
  <si>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</si>
  <si>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</si>
  <si>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</si>
  <si>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</si>
  <si>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</si>
  <si>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</si>
  <si>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</si>
  <si>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</si>
  <si>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</si>
  <si>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</si>
  <si>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</si>
  <si>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</si>
  <si>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</si>
  <si>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</si>
  <si>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</si>
  <si>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</si>
  <si>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</si>
  <si>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</si>
  <si>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</si>
  <si>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</si>
  <si>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</si>
  <si>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</si>
  <si>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</si>
  <si>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</si>
  <si>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</si>
  <si>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</si>
  <si>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</si>
  <si>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</si>
  <si>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</si>
  <si>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</si>
  <si>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</si>
  <si>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</si>
  <si>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</si>
  <si>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</si>
  <si>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</si>
  <si>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</si>
  <si>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</si>
  <si>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</si>
  <si>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</si>
  <si>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</si>
  <si>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</si>
  <si>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</si>
  <si>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</si>
  <si>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</si>
  <si>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</si>
  <si>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</si>
  <si>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</si>
  <si>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</si>
  <si>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</si>
  <si>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</si>
  <si>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</si>
  <si>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</si>
  <si>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</si>
  <si>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</si>
  <si>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</si>
  <si>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</si>
  <si>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</si>
  <si>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</si>
  <si>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</si>
  <si>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</si>
  <si>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</si>
  <si>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</si>
  <si>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</si>
  <si>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</si>
  <si>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</si>
  <si>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</si>
  <si>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</si>
  <si>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</si>
  <si>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</si>
  <si>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</si>
  <si>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</si>
  <si>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</si>
  <si>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</si>
  <si>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</si>
  <si>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</si>
  <si>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</si>
  <si>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</si>
  <si>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</si>
  <si>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</si>
  <si>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</si>
  <si>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</si>
  <si>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</si>
  <si>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</si>
  <si>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</si>
  <si>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</si>
  <si>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</si>
  <si>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</si>
  <si>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</si>
  <si>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</si>
  <si>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</si>
  <si>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</si>
  <si>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</si>
  <si>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</si>
  <si>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</si>
  <si>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</si>
  <si>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</si>
  <si>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</si>
  <si>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</si>
  <si>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</si>
  <si>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</si>
  <si>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</si>
  <si>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</si>
  <si>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</si>
  <si>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</si>
  <si>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</si>
  <si>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</si>
  <si>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</si>
  <si>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</si>
  <si>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</si>
  <si>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</si>
  <si>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</si>
  <si>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</si>
  <si>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</si>
  <si>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</si>
  <si>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</si>
  <si>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</si>
  <si>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</si>
  <si>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</si>
  <si>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</si>
  <si>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</si>
  <si>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</si>
  <si>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</si>
  <si>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</si>
  <si>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</si>
  <si>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</si>
  <si>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</si>
  <si>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</si>
  <si>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</si>
  <si>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</si>
  <si>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</si>
  <si>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</si>
  <si>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</si>
  <si>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</si>
  <si>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</si>
  <si>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</si>
  <si>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</si>
  <si>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</si>
  <si>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</si>
  <si>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</si>
  <si>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</si>
  <si>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</si>
  <si>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</si>
  <si>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</si>
  <si>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</si>
  <si>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</si>
  <si>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</si>
  <si>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</si>
  <si>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</si>
  <si>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</si>
  <si>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</si>
  <si>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</si>
  <si>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</si>
  <si>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</si>
  <si>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</si>
  <si>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</si>
  <si>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</si>
  <si>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</si>
  <si>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</si>
  <si>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</si>
  <si>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</si>
  <si>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</si>
  <si>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</si>
  <si>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</si>
  <si>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</si>
  <si>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</si>
  <si>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</si>
  <si>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</si>
  <si>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</si>
  <si>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</si>
  <si>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</si>
  <si>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</si>
  <si>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</si>
  <si>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</si>
  <si>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</si>
  <si>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</si>
  <si>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</si>
  <si>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</si>
  <si>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</si>
  <si>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</si>
  <si>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</si>
  <si>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</si>
  <si>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</si>
  <si>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</si>
  <si>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</si>
  <si>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</si>
  <si>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</si>
  <si>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</si>
  <si>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</si>
  <si>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</si>
  <si>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</si>
  <si>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</si>
  <si>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</si>
  <si>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</si>
  <si>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</si>
  <si>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</si>
  <si>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</si>
  <si>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</si>
  <si>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</si>
  <si>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</si>
  <si>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</si>
  <si>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</si>
  <si>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</si>
  <si>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</si>
  <si>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</si>
  <si>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</si>
  <si>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</si>
  <si>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</si>
  <si>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</si>
  <si>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</si>
  <si>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</si>
  <si>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</si>
  <si>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</si>
  <si>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</si>
  <si>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</si>
  <si>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</si>
  <si>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</si>
  <si>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</si>
  <si>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</si>
  <si>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</si>
  <si>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</si>
  <si>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</si>
  <si>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</si>
  <si>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</si>
  <si>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</si>
  <si>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</si>
  <si>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</si>
  <si>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</si>
  <si>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</si>
  <si>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</si>
  <si>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</si>
  <si>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</si>
  <si>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</si>
  <si>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</si>
  <si>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</si>
  <si>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</si>
  <si>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</si>
  <si>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</si>
  <si>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</si>
  <si>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</si>
  <si>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</si>
  <si>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</si>
  <si>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</si>
  <si>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</si>
  <si>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</si>
  <si>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</si>
  <si>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</si>
  <si>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</si>
  <si>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</si>
  <si>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</si>
  <si>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</si>
  <si>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</si>
  <si>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</si>
  <si>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</si>
  <si>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</si>
  <si>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</si>
  <si>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</si>
  <si>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</si>
  <si>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</si>
  <si>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</si>
  <si>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</si>
  <si>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</si>
  <si>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</si>
  <si>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</si>
  <si>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</si>
  <si>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</si>
  <si>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</si>
  <si>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</si>
  <si>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</si>
  <si>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</si>
  <si>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</si>
  <si>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</si>
  <si>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</si>
  <si>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</si>
  <si>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</si>
  <si>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</si>
  <si>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</si>
  <si>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</si>
  <si>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</si>
  <si>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</si>
  <si>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</si>
  <si>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</si>
  <si>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</si>
  <si>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</si>
  <si>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</si>
  <si>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</si>
  <si>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</si>
  <si>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</si>
  <si>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</si>
  <si>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</si>
  <si>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</si>
  <si>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</si>
  <si>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</si>
  <si>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</si>
  <si>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</si>
  <si>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</si>
  <si>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</si>
  <si>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</si>
  <si>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</si>
  <si>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</si>
  <si>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</si>
  <si>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</si>
  <si>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</si>
  <si>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</si>
  <si>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</si>
  <si>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</si>
  <si>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</si>
  <si>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</si>
  <si>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</si>
  <si>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</si>
  <si>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</si>
  <si>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</si>
  <si>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</si>
  <si>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</si>
  <si>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</si>
  <si>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</si>
  <si>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</si>
  <si>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</si>
  <si>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</si>
  <si>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</si>
  <si>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</si>
  <si>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</si>
  <si>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</si>
  <si>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</si>
  <si>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</si>
  <si>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</si>
  <si>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</si>
  <si>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</si>
  <si>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</si>
  <si>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</si>
  <si>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</si>
  <si>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</si>
  <si>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</si>
  <si>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</si>
  <si>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</si>
  <si>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</si>
  <si>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</si>
  <si>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</si>
  <si>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</si>
  <si>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</si>
  <si>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</si>
  <si>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</si>
  <si>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</si>
  <si>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</si>
  <si>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</si>
  <si>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</si>
  <si>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</si>
  <si>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</si>
  <si>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</si>
  <si>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</si>
  <si>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</si>
  <si>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</si>
  <si>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</si>
  <si>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</si>
  <si>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</si>
  <si>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</si>
  <si>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</si>
  <si>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</si>
  <si>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</si>
  <si>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</si>
  <si>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</si>
  <si>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</si>
  <si>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</si>
  <si>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</si>
  <si>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</si>
  <si>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</si>
  <si>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</si>
  <si>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</si>
  <si>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</si>
  <si>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</si>
  <si>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</si>
  <si>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</si>
  <si>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</si>
  <si>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</si>
  <si>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</si>
  <si>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</si>
  <si>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</si>
  <si>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</si>
  <si>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</si>
  <si>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</si>
  <si>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</si>
  <si>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</si>
  <si>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</si>
  <si>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</si>
  <si>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</si>
  <si>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</si>
  <si>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</si>
  <si>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</si>
  <si>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</si>
  <si>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</si>
  <si>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</si>
  <si>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</si>
  <si>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</si>
  <si>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</si>
  <si>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</si>
  <si>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</si>
  <si>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</si>
  <si>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</si>
  <si>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</si>
  <si>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</si>
  <si>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</si>
  <si>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</si>
  <si>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</si>
  <si>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</si>
  <si>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</si>
  <si>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</si>
  <si>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</si>
  <si>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</si>
  <si>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</si>
  <si>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</si>
  <si>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</si>
  <si>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</si>
  <si>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</si>
  <si>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</si>
  <si>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</si>
  <si>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</si>
  <si>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</si>
  <si>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</si>
  <si>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</si>
  <si>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</si>
  <si>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</si>
  <si>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</si>
  <si>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</si>
  <si>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</si>
  <si>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</si>
  <si>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</si>
  <si>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</si>
  <si>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</si>
  <si>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</si>
  <si>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</si>
  <si>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</si>
  <si>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</si>
  <si>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</si>
  <si>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</si>
  <si>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</si>
  <si>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</si>
  <si>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</si>
  <si>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</si>
  <si>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</si>
  <si>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</si>
  <si>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</si>
  <si>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</si>
  <si>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</si>
  <si>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</si>
  <si>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</si>
  <si>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</si>
  <si>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</si>
  <si>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</si>
  <si>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</si>
  <si>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</si>
  <si>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</si>
  <si>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</si>
  <si>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</si>
  <si>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</si>
  <si>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</si>
  <si>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</si>
  <si>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</si>
  <si>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</si>
  <si>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</si>
  <si>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</si>
  <si>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</si>
  <si>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</si>
  <si>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</si>
  <si>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</si>
  <si>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</si>
  <si>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</si>
  <si>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</si>
  <si>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</si>
  <si>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</si>
  <si>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</si>
  <si>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</si>
  <si>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</si>
  <si>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</si>
  <si>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</si>
  <si>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</si>
  <si>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</si>
  <si>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</si>
  <si>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</si>
  <si>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</si>
  <si>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</si>
  <si>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</si>
  <si>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</si>
  <si>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</si>
  <si>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</si>
  <si>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</si>
  <si>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</si>
  <si>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</si>
  <si>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</si>
  <si>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</si>
  <si>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</si>
  <si>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</si>
  <si>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</si>
  <si>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</si>
  <si>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</si>
  <si>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</si>
  <si>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</si>
  <si>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</si>
  <si>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</si>
  <si>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</si>
  <si>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</si>
  <si>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</si>
  <si>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</si>
  <si>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</si>
  <si>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</si>
  <si>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</si>
  <si>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</si>
  <si>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</si>
  <si>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</si>
  <si>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</si>
  <si>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</si>
  <si>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</si>
  <si>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</si>
  <si>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</si>
  <si>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</si>
  <si>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</si>
  <si>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</si>
  <si>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</si>
  <si>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</si>
  <si>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</si>
  <si>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</si>
  <si>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</si>
  <si>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</si>
  <si>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</si>
  <si>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</si>
  <si>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</si>
  <si>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</si>
  <si>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</si>
  <si>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</si>
  <si>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</si>
  <si>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</si>
  <si>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</si>
  <si>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</si>
  <si>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</si>
  <si>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</si>
  <si>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</si>
  <si>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</si>
  <si>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</si>
  <si>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</si>
  <si>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</si>
  <si>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</si>
  <si>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</si>
  <si>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</si>
  <si>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</si>
  <si>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</si>
  <si>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</si>
  <si>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</si>
  <si>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</si>
  <si>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</si>
  <si>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</si>
  <si>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</si>
  <si>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</si>
  <si>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</si>
  <si>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</si>
  <si>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</si>
  <si>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</si>
  <si>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</si>
  <si>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</si>
  <si>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</si>
  <si>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</si>
  <si>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</si>
  <si>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</si>
  <si>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</si>
  <si>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</si>
  <si>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</si>
  <si>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</si>
  <si>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</si>
  <si>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</si>
  <si>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</si>
  <si>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</si>
  <si>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</si>
  <si>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</si>
  <si>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</si>
  <si>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</si>
  <si>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</si>
  <si>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</si>
  <si>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</si>
  <si>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</si>
  <si>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</si>
  <si>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</si>
  <si>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</si>
  <si>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</si>
  <si>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</si>
  <si>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</si>
  <si>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</si>
  <si>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</si>
  <si>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</si>
  <si>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</si>
  <si>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</si>
  <si>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</si>
  <si>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</si>
  <si>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</si>
  <si>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</si>
  <si>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</si>
  <si>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</si>
  <si>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</si>
  <si>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</si>
  <si>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</si>
  <si>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</si>
  <si>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</si>
  <si>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</si>
  <si>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</si>
  <si>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</si>
  <si>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</si>
  <si>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</si>
  <si>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</si>
  <si>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</si>
  <si>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</si>
  <si>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</si>
  <si>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</si>
  <si>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</si>
  <si>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</si>
  <si>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</si>
  <si>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</si>
  <si>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</si>
  <si>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</si>
  <si>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</si>
  <si>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</si>
  <si>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</si>
  <si>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</si>
  <si>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</si>
  <si>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</si>
  <si>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</si>
  <si>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</si>
  <si>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</si>
  <si>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</si>
  <si>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</si>
  <si>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</si>
  <si>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</si>
  <si>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</si>
  <si>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</si>
  <si>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</si>
  <si>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</si>
  <si>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</si>
  <si>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</si>
  <si>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</si>
  <si>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</si>
  <si>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</si>
  <si>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</si>
  <si>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</si>
  <si>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</si>
  <si>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</si>
  <si>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</si>
  <si>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</si>
  <si>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</si>
  <si>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</si>
  <si>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</si>
  <si>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</si>
  <si>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</si>
  <si>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</si>
  <si>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</si>
  <si>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</si>
  <si>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</si>
  <si>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</si>
  <si>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</si>
  <si>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</si>
  <si>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</si>
  <si>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</si>
  <si>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</si>
  <si>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</si>
  <si>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</si>
  <si>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</si>
  <si>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</si>
  <si>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</si>
  <si>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</si>
  <si>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</si>
  <si>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</si>
  <si>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</si>
  <si>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</si>
  <si>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</si>
  <si>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</si>
  <si>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</si>
  <si>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</si>
  <si>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</si>
  <si>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</si>
  <si>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</si>
  <si>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</si>
  <si>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</si>
  <si>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</si>
  <si>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</si>
  <si>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</si>
  <si>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</si>
  <si>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</si>
  <si>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</si>
  <si>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</si>
  <si>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</si>
  <si>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</si>
  <si>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</si>
  <si>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</si>
  <si>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</si>
  <si>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</si>
  <si>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</si>
  <si>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</si>
  <si>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</si>
  <si>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</si>
  <si>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</si>
  <si>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</si>
  <si>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</si>
  <si>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</si>
  <si>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</si>
  <si>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</si>
  <si>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</si>
  <si>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</si>
  <si>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</si>
  <si>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</si>
  <si>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</si>
  <si>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</si>
  <si>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</si>
  <si>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</si>
  <si>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</si>
  <si>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</si>
  <si>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</si>
  <si>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</si>
  <si>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</si>
  <si>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</si>
  <si>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</si>
  <si>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</si>
  <si>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</si>
  <si>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</si>
  <si>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</si>
  <si>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</si>
  <si>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</si>
  <si>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</si>
  <si>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</si>
  <si>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</si>
  <si>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</si>
  <si>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</si>
  <si>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</si>
  <si>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</si>
  <si>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</si>
  <si>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</si>
  <si>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</si>
  <si>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</si>
  <si>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</si>
  <si>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</si>
  <si>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</si>
  <si>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</si>
  <si>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</si>
  <si>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</si>
  <si>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</si>
  <si>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</si>
  <si>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</si>
  <si>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</si>
  <si>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</si>
  <si>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</si>
  <si>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</si>
  <si>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</si>
  <si>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</si>
  <si>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</si>
  <si>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</si>
  <si>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</si>
  <si>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</si>
  <si>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</si>
  <si>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</si>
  <si>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</si>
  <si>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</si>
  <si>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</si>
  <si>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</si>
  <si>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</si>
  <si>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</si>
  <si>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</si>
  <si>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</si>
  <si>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</si>
  <si>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</si>
  <si>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</si>
  <si>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</si>
  <si>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</si>
  <si>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</si>
  <si>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</si>
  <si>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</si>
  <si>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</si>
  <si>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</si>
  <si>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</si>
  <si>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</si>
  <si>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</si>
  <si>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</si>
  <si>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</si>
  <si>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</si>
  <si>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</si>
  <si>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</si>
  <si>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</si>
  <si>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</si>
  <si>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</si>
  <si>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</si>
  <si>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</si>
  <si>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</si>
  <si>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</si>
  <si>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</si>
  <si>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</si>
  <si>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</si>
  <si>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</si>
  <si>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</si>
  <si>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</si>
  <si>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</si>
  <si>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</si>
  <si>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</si>
  <si>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</si>
  <si>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</si>
  <si>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</si>
  <si>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</si>
  <si>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</si>
  <si>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</si>
  <si>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</si>
  <si>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</si>
  <si>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</si>
  <si>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</si>
  <si>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</si>
  <si>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</si>
  <si>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</si>
  <si>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</si>
  <si>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</si>
  <si>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</si>
  <si>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</si>
  <si>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</si>
  <si>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</si>
  <si>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</si>
  <si>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</si>
  <si>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</si>
  <si>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</si>
  <si>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</si>
  <si>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</si>
  <si>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</si>
  <si>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</si>
  <si>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</si>
  <si>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</si>
  <si>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</si>
  <si>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</si>
  <si>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</si>
  <si>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</si>
  <si>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</si>
  <si>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</si>
  <si>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</si>
  <si>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</si>
  <si>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</si>
  <si>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</si>
  <si>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</si>
  <si>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</si>
  <si>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</si>
  <si>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</si>
  <si>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</si>
  <si>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</si>
  <si>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</si>
  <si>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</si>
  <si>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</si>
  <si>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</si>
  <si>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</si>
  <si>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</si>
  <si>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</si>
  <si>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</si>
  <si>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</si>
  <si>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</si>
  <si>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</si>
  <si>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</si>
  <si>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</si>
  <si>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</si>
  <si>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</si>
  <si>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</si>
  <si>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</si>
  <si>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</si>
  <si>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</si>
  <si>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</si>
  <si>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</si>
  <si>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</si>
  <si>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</si>
  <si>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</si>
  <si>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</si>
  <si>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</si>
  <si>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</si>
  <si>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</si>
  <si>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</si>
  <si>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</si>
  <si>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</si>
  <si>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</si>
  <si>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</si>
  <si>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</si>
  <si>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</si>
  <si>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</si>
  <si>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</si>
  <si>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</si>
  <si>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</si>
  <si>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</si>
  <si>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</si>
  <si>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</si>
  <si>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</si>
  <si>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</si>
  <si>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</si>
  <si>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</si>
  <si>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</si>
  <si>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</si>
  <si>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</si>
  <si>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</si>
  <si>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</si>
  <si>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</si>
  <si>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</si>
  <si>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</si>
  <si>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</si>
  <si>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</si>
  <si>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</si>
  <si>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</si>
  <si>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</si>
  <si>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</si>
  <si>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</si>
  <si>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</si>
  <si>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</si>
  <si>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</si>
  <si>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</si>
  <si>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</si>
  <si>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</si>
  <si>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</si>
  <si>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</si>
  <si>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</si>
  <si>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</si>
  <si>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</si>
  <si>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</si>
  <si>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</si>
  <si>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</si>
  <si>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</si>
  <si>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</si>
  <si>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</si>
  <si>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</si>
  <si>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</si>
  <si>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</si>
  <si>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</si>
  <si>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</si>
  <si>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</si>
  <si>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</si>
  <si>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</si>
  <si>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</si>
  <si>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</si>
  <si>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</si>
  <si>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</si>
  <si>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</si>
  <si>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</si>
  <si>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</si>
  <si>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</si>
  <si>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</si>
  <si>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</si>
  <si>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</si>
  <si>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</si>
  <si>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</si>
  <si>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</si>
  <si>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</si>
  <si>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</si>
  <si>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</si>
  <si>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</si>
  <si>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</si>
  <si>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</si>
  <si>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</si>
  <si>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</si>
  <si>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</si>
  <si>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</si>
  <si>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</si>
  <si>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</si>
  <si>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</si>
  <si>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</si>
  <si>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</si>
  <si>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</si>
  <si>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</si>
  <si>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</si>
  <si>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</si>
  <si>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</si>
  <si>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</si>
  <si>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</si>
  <si>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</si>
  <si>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</si>
  <si>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</si>
  <si>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</si>
  <si>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</si>
  <si>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</si>
  <si>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</si>
  <si>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</si>
  <si>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</si>
  <si>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</si>
  <si>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</si>
  <si>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</si>
  <si>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</si>
  <si>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</si>
  <si>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</si>
  <si>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</si>
  <si>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</si>
  <si>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</si>
  <si>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</si>
  <si>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</si>
  <si>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</si>
  <si>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</si>
  <si>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</si>
  <si>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</si>
  <si>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</si>
  <si>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</si>
  <si>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</si>
  <si>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</si>
  <si>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</si>
  <si>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</si>
  <si>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</si>
  <si>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</si>
  <si>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</si>
  <si>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</si>
  <si>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</si>
  <si>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</si>
  <si>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</si>
  <si>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</si>
  <si>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</si>
  <si>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</si>
  <si>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</si>
  <si>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</si>
  <si>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</si>
  <si>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</si>
  <si>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</si>
  <si>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</si>
  <si>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</si>
  <si>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</si>
  <si>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</si>
  <si>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</si>
  <si>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</si>
  <si>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</si>
  <si>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</si>
  <si>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</si>
  <si>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</si>
  <si>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</si>
  <si>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</si>
  <si>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</si>
  <si>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</si>
  <si>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</si>
  <si>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</si>
  <si>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</si>
  <si>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</si>
  <si>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</si>
  <si>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</si>
  <si>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</si>
  <si>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</si>
  <si>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</si>
  <si>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</si>
  <si>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</si>
  <si>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</si>
  <si>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</si>
  <si>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</si>
  <si>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</si>
  <si>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</si>
  <si>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</si>
  <si>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</si>
  <si>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</si>
  <si>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</si>
  <si>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</si>
  <si>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</si>
  <si>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</si>
  <si>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</si>
  <si>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</si>
  <si>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</si>
  <si>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</si>
  <si>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</si>
  <si>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</si>
  <si>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</si>
  <si>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</si>
  <si>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</si>
  <si>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</si>
  <si>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</si>
  <si>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</si>
  <si>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</si>
  <si>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</si>
  <si>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</si>
  <si>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</si>
  <si>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</si>
  <si>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</si>
  <si>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</si>
  <si>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</si>
  <si>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</si>
  <si>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</si>
  <si>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</si>
  <si>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</si>
  <si>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</si>
  <si>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</si>
  <si>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</si>
  <si>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</si>
  <si>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</si>
  <si>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</si>
  <si>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</si>
  <si>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</si>
  <si>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</si>
  <si>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</si>
  <si>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</si>
  <si>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</si>
  <si>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</si>
  <si>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</si>
  <si>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</si>
  <si>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</si>
  <si>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</si>
  <si>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</si>
  <si>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</si>
  <si>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</si>
  <si>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</si>
  <si>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</si>
  <si>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</si>
  <si>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</si>
  <si>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</si>
  <si>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</si>
  <si>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</si>
  <si>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</si>
  <si>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</si>
  <si>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</si>
  <si>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</si>
  <si>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</si>
  <si>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</si>
  <si>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</si>
  <si>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</si>
  <si>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</si>
  <si>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</si>
  <si>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</si>
  <si>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</si>
  <si>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</si>
  <si>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</si>
  <si>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</si>
  <si>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</si>
  <si>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</si>
  <si>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</si>
  <si>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</si>
  <si>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</si>
  <si>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</si>
  <si>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</si>
  <si>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</si>
  <si>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</si>
  <si>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</si>
  <si>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</si>
  <si>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</si>
  <si>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</si>
  <si>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</si>
  <si>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</si>
  <si>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</si>
  <si>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</si>
  <si>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</si>
  <si>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</si>
  <si>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</si>
  <si>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</si>
  <si>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</si>
  <si>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</si>
  <si>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</si>
  <si>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</si>
  <si>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</si>
  <si>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</si>
  <si>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</si>
  <si>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</si>
  <si>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</si>
  <si>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</si>
  <si>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</si>
  <si>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</si>
  <si>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</si>
  <si>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</si>
  <si>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</si>
  <si>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</si>
  <si>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</si>
  <si>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</si>
  <si>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</si>
  <si>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</si>
  <si>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</si>
  <si>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</si>
  <si>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</si>
  <si>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</si>
  <si>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</si>
  <si>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</si>
  <si>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</si>
  <si>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</si>
  <si>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</si>
  <si>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</si>
  <si>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</si>
  <si>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</si>
  <si>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</si>
  <si>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</si>
  <si>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</si>
  <si>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</si>
  <si>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</si>
  <si>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</si>
  <si>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</si>
  <si>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</si>
  <si>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</si>
  <si>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</si>
  <si>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</si>
  <si>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</si>
  <si>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</si>
  <si>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</si>
  <si>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</si>
  <si>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</si>
  <si>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</si>
  <si>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</si>
  <si>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</si>
  <si>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</si>
  <si>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</si>
  <si>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</si>
  <si>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</si>
  <si>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</si>
  <si>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</si>
  <si>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</si>
  <si>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</si>
  <si>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</si>
  <si>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</si>
  <si>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</si>
  <si>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</si>
  <si>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</si>
  <si>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</si>
  <si>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</si>
  <si>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</si>
  <si>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</si>
  <si>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</si>
  <si>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</si>
  <si>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</si>
  <si>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</si>
  <si>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</si>
  <si>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</si>
  <si>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</si>
  <si>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</si>
  <si>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</si>
  <si>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</si>
  <si>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</si>
  <si>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</si>
  <si>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</si>
  <si>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</si>
  <si>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</si>
  <si>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</si>
  <si>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</si>
  <si>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</si>
  <si>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</si>
  <si>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</si>
  <si>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</si>
  <si>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</si>
  <si>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</si>
  <si>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</si>
  <si>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</si>
  <si>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</si>
  <si>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</si>
  <si>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</si>
  <si>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</si>
  <si>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</si>
  <si>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</si>
  <si>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</si>
  <si>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</si>
  <si>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</si>
  <si>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</si>
  <si>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</si>
  <si>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</si>
  <si>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</si>
  <si>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</si>
  <si>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</si>
  <si>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</si>
  <si>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</si>
  <si>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</si>
  <si>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</si>
  <si>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</si>
  <si>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</si>
  <si>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</si>
  <si>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</si>
  <si>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</si>
  <si>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</si>
  <si>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</si>
  <si>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</si>
  <si>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</si>
  <si>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</si>
  <si>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</si>
  <si>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</si>
  <si>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</si>
  <si>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</si>
  <si>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</si>
  <si>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</si>
  <si>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</si>
  <si>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</si>
  <si>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</si>
  <si>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</si>
  <si>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</si>
  <si>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</si>
  <si>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</si>
  <si>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</si>
  <si>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</si>
  <si>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</si>
  <si>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</si>
  <si>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</si>
  <si>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</si>
  <si>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</si>
  <si>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</si>
  <si>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</si>
  <si>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</si>
  <si>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</si>
  <si>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</si>
  <si>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</si>
  <si>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</si>
  <si>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</si>
  <si>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</si>
  <si>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</si>
  <si>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</si>
  <si>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</si>
  <si>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</si>
  <si>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</si>
  <si>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</si>
  <si>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</si>
  <si>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</si>
  <si>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</si>
  <si>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</si>
  <si>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</si>
  <si>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</si>
  <si>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</si>
  <si>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</si>
  <si>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</si>
  <si>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</si>
  <si>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</si>
  <si>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</si>
  <si>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</si>
  <si>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</si>
  <si>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</si>
  <si>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</si>
  <si>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</si>
  <si>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</si>
  <si>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</si>
  <si>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</si>
  <si>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</si>
  <si>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</si>
  <si>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</si>
  <si>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</si>
  <si>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</si>
  <si>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</si>
  <si>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</si>
  <si>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</si>
  <si>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</si>
  <si>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</si>
  <si>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</si>
  <si>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</si>
  <si>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</si>
  <si>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</si>
  <si>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</si>
  <si>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</si>
  <si>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</si>
  <si>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</si>
  <si>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</si>
  <si>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</si>
  <si>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</si>
  <si>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</si>
  <si>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</si>
  <si>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</si>
  <si>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</si>
  <si>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</si>
  <si>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</si>
  <si>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</si>
  <si>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</si>
  <si>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</si>
  <si>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</si>
  <si>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</si>
  <si>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</si>
  <si>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</si>
  <si>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</si>
  <si>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</si>
  <si>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</si>
  <si>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</si>
  <si>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</si>
  <si>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</si>
  <si>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</si>
  <si>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</si>
  <si>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</si>
  <si>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</si>
  <si>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</si>
  <si>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</si>
  <si>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</si>
  <si>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</si>
  <si>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</si>
  <si>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</si>
  <si>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</si>
  <si>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</si>
  <si>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</si>
  <si>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</si>
  <si>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</si>
  <si>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</si>
  <si>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</si>
  <si>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</si>
  <si>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</si>
  <si>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</si>
  <si>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</si>
  <si>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</si>
  <si>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</si>
  <si>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</si>
  <si>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</si>
  <si>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</si>
  <si>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</si>
  <si>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</si>
  <si>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</si>
  <si>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</si>
  <si>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</si>
  <si>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</si>
  <si>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</si>
  <si>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</si>
  <si>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</si>
  <si>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</si>
  <si>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</si>
  <si>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</si>
  <si>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</si>
  <si>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</si>
  <si>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</si>
  <si>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</si>
  <si>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</si>
  <si>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</si>
  <si>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</si>
  <si>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</si>
  <si>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</si>
  <si>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</si>
  <si>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</si>
  <si>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</si>
  <si>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</si>
  <si>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</si>
  <si>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</si>
  <si>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</si>
  <si>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</si>
  <si>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</si>
  <si>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</si>
  <si>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</si>
  <si>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</si>
  <si>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</si>
  <si>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</si>
  <si>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</si>
  <si>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</si>
  <si>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</si>
  <si>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</si>
  <si>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</si>
  <si>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</si>
  <si>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</si>
  <si>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</si>
  <si>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</si>
  <si>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</si>
  <si>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</si>
  <si>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</si>
  <si>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</si>
  <si>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</si>
  <si>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</si>
  <si>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</si>
  <si>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</si>
  <si>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</si>
  <si>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</si>
  <si>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</si>
  <si>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</si>
  <si>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</si>
  <si>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</si>
  <si>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</si>
  <si>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</si>
  <si>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</si>
  <si>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</si>
  <si>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</si>
  <si>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</si>
  <si>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</si>
  <si>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</si>
  <si>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</si>
  <si>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</si>
  <si>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</si>
  <si>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</si>
  <si>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</si>
  <si>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</si>
  <si>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</si>
  <si>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</si>
  <si>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</si>
  <si>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</si>
  <si>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</si>
  <si>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</si>
  <si>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</si>
  <si>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</si>
  <si>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</si>
  <si>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</si>
  <si>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</si>
  <si>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</si>
  <si>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</si>
  <si>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</si>
  <si>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</si>
  <si>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</si>
  <si>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</si>
  <si>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</si>
  <si>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</si>
  <si>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</si>
  <si>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</si>
  <si>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</si>
  <si>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</si>
  <si>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</si>
  <si>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</si>
  <si>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</si>
  <si>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</si>
  <si>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</si>
  <si>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</si>
  <si>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</si>
  <si>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</si>
  <si>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</si>
  <si>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</si>
  <si>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</si>
  <si>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</si>
  <si>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</si>
  <si>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</si>
  <si>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</si>
  <si>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</si>
  <si>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</si>
  <si>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</si>
  <si>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</si>
  <si>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</si>
  <si>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</si>
  <si>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</si>
  <si>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</si>
  <si>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</si>
  <si>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</si>
  <si>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</si>
  <si>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</si>
  <si>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</si>
  <si>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</si>
  <si>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</si>
  <si>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</si>
  <si>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</si>
  <si>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</si>
  <si>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</si>
  <si>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</si>
  <si>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</si>
  <si>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</si>
  <si>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</si>
  <si>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</si>
  <si>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</si>
  <si>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</si>
  <si>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</si>
  <si>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</si>
  <si>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</si>
  <si>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</si>
  <si>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</si>
  <si>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</si>
  <si>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</si>
  <si>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</si>
  <si>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</si>
  <si>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</si>
  <si>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</si>
  <si>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</si>
  <si>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</si>
  <si>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</si>
  <si>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</si>
  <si>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</si>
  <si>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</si>
  <si>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</si>
  <si>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</si>
  <si>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</si>
  <si>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</si>
  <si>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</si>
  <si>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</si>
  <si>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</si>
  <si>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</si>
  <si>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</si>
  <si>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</si>
  <si>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</si>
  <si>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</si>
  <si>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</si>
  <si>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</si>
  <si>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</si>
  <si>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</si>
  <si>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</si>
  <si>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</si>
  <si>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</si>
  <si>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</si>
  <si>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</si>
  <si>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</si>
  <si>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</si>
  <si>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</si>
  <si>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</si>
  <si>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</si>
  <si>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</si>
  <si>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</si>
  <si>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</si>
  <si>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</si>
  <si>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</si>
  <si>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</si>
  <si>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</si>
  <si>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</si>
  <si>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</si>
  <si>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</si>
  <si>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</si>
  <si>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</si>
  <si>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</si>
  <si>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</si>
  <si>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</si>
  <si>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</si>
  <si>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</si>
  <si>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</si>
  <si>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</si>
  <si>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</si>
  <si>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</si>
  <si>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</si>
  <si>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</si>
  <si>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</si>
  <si>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</si>
  <si>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</si>
  <si>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</si>
  <si>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</si>
  <si>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</si>
  <si>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</si>
  <si>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</si>
  <si>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</si>
  <si>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</si>
  <si>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</si>
  <si>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</si>
  <si>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</si>
  <si>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</si>
  <si>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</si>
  <si>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</si>
  <si>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</si>
  <si>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</si>
  <si>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</si>
  <si>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</si>
  <si>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</si>
  <si>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</si>
  <si>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</si>
  <si>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</si>
  <si>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</si>
  <si>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</si>
  <si>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</si>
  <si>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</si>
  <si>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</si>
  <si>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</si>
  <si>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</si>
  <si>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</si>
  <si>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</si>
  <si>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</si>
  <si>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</si>
  <si>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</si>
  <si>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</si>
  <si>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</si>
  <si>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</si>
  <si>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</si>
  <si>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</si>
  <si>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</si>
  <si>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</si>
  <si>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</si>
  <si>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</si>
  <si>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</si>
  <si>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</si>
  <si>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</si>
  <si>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</si>
  <si>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</si>
  <si>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</si>
  <si>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</si>
  <si>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</si>
  <si>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</si>
  <si>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</si>
  <si>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</si>
  <si>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</si>
  <si>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</si>
  <si>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</si>
  <si>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</si>
  <si>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</si>
  <si>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</si>
  <si>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</si>
  <si>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</si>
  <si>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</si>
  <si>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</si>
  <si>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</si>
  <si>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</si>
  <si>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</si>
  <si>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</si>
  <si>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</si>
  <si>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</si>
  <si>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</si>
  <si>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</si>
  <si>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</si>
  <si>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</si>
  <si>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</si>
  <si>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</si>
  <si>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</si>
  <si>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</si>
  <si>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</si>
  <si>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</si>
  <si>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</si>
  <si>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</si>
  <si>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</si>
  <si>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</si>
  <si>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</si>
  <si>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</si>
  <si>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</si>
  <si>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</si>
  <si>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</si>
  <si>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</si>
  <si>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</si>
  <si>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</si>
  <si>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</si>
  <si>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</si>
  <si>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</si>
  <si>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</si>
  <si>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</si>
  <si>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</si>
  <si>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</si>
  <si>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</si>
  <si>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</si>
  <si>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</si>
  <si>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</si>
  <si>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</si>
  <si>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</si>
  <si>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</si>
  <si>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</si>
  <si>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</si>
  <si>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</si>
  <si>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</si>
  <si>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</si>
  <si>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</si>
  <si>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</si>
  <si>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</si>
  <si>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</si>
  <si>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</si>
  <si>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</si>
  <si>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</si>
  <si>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</si>
  <si>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</si>
  <si>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</si>
  <si>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</si>
  <si>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</si>
  <si>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</si>
  <si>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</si>
  <si>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</si>
  <si>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</si>
  <si>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</si>
  <si>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</si>
  <si>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</si>
  <si>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</si>
  <si>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</si>
  <si>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</si>
  <si>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</si>
  <si>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</si>
  <si>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</si>
  <si>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</si>
  <si>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</si>
  <si>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</si>
  <si>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</si>
  <si>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</si>
  <si>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</si>
  <si>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</si>
  <si>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</si>
  <si>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</si>
  <si>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</si>
  <si>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</si>
  <si>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</si>
  <si>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</si>
  <si>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</si>
  <si>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</si>
  <si>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</si>
  <si>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</si>
  <si>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</si>
  <si>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</si>
  <si>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</si>
  <si>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</si>
  <si>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</si>
  <si>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</si>
  <si>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</si>
  <si>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</si>
  <si>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</si>
  <si>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</si>
  <si>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</si>
  <si>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</si>
  <si>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</si>
  <si>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</si>
  <si>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</si>
  <si>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</si>
  <si>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</si>
  <si>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</si>
  <si>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</si>
  <si>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</si>
  <si>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</si>
  <si>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</si>
  <si>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</si>
  <si>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</si>
  <si>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</si>
  <si>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</si>
  <si>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</si>
  <si>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</si>
  <si>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</si>
  <si>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</si>
  <si>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</si>
  <si>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</si>
  <si>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</si>
  <si>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</si>
  <si>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</si>
  <si>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</si>
  <si>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</si>
  <si>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</si>
  <si>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</si>
  <si>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</si>
  <si>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</si>
  <si>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</si>
  <si>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</si>
  <si>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</si>
  <si>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</si>
  <si>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</si>
  <si>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</si>
  <si>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</si>
  <si>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</si>
  <si>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</si>
  <si>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</si>
  <si>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</si>
  <si>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</si>
  <si>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</si>
  <si>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</si>
  <si>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</si>
  <si>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</si>
  <si>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</si>
  <si>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</si>
  <si>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</si>
  <si>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</si>
  <si>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</si>
  <si>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</si>
  <si>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</si>
  <si>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</si>
  <si>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</si>
  <si>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</si>
  <si>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</si>
  <si>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</si>
  <si>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</si>
  <si>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</si>
  <si>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</si>
  <si>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</si>
  <si>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</si>
  <si>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</si>
  <si>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</si>
  <si>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</si>
  <si>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</si>
  <si>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</si>
  <si>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</si>
  <si>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</si>
  <si>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</si>
  <si>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</si>
  <si>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</si>
  <si>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</si>
  <si>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</si>
  <si>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</si>
  <si>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</si>
  <si>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</si>
  <si>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</si>
  <si>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</si>
  <si>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</si>
  <si>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</si>
  <si>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</si>
  <si>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</si>
  <si>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</si>
  <si>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</si>
  <si>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</si>
  <si>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</si>
  <si>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</si>
  <si>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</si>
  <si>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</si>
  <si>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</si>
  <si>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</si>
  <si>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</si>
  <si>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</si>
  <si>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</si>
  <si>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</si>
  <si>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</si>
  <si>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</si>
  <si>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</si>
  <si>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</si>
  <si>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</si>
  <si>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</si>
  <si>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</si>
  <si>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</si>
  <si>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</si>
  <si>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</si>
  <si>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</si>
  <si>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</si>
  <si>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</si>
  <si>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</si>
  <si>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</si>
  <si>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</si>
  <si>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</si>
  <si>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</si>
  <si>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</si>
  <si>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</si>
  <si>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</si>
  <si>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</si>
  <si>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</si>
  <si>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</si>
  <si>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</si>
  <si>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</si>
  <si>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</si>
  <si>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</si>
  <si>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</si>
  <si>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</si>
  <si>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</si>
  <si>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</si>
  <si>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</si>
  <si>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</si>
  <si>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</si>
  <si>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</si>
  <si>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</si>
  <si>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</si>
  <si>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</si>
  <si>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</si>
  <si>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</si>
  <si>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</si>
  <si>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</si>
  <si>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</si>
  <si>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</si>
  <si>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</si>
  <si>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</si>
  <si>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</si>
  <si>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</si>
  <si>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</si>
  <si>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</si>
  <si>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</si>
  <si>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</si>
  <si>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</si>
  <si>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</si>
  <si>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</si>
  <si>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</si>
  <si>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</si>
  <si>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</si>
  <si>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</si>
  <si>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</si>
  <si>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</si>
  <si>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</si>
  <si>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</si>
  <si>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</si>
  <si>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</si>
  <si>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</si>
  <si>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</si>
  <si>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</si>
  <si>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</si>
  <si>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</si>
  <si>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</si>
  <si>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</si>
  <si>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</si>
  <si>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</si>
  <si>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</si>
  <si>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</si>
  <si>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</si>
  <si>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</si>
  <si>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</si>
  <si>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</si>
  <si>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</si>
  <si>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</si>
  <si>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</si>
  <si>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</si>
  <si>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</si>
  <si>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</si>
  <si>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</si>
  <si>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</si>
  <si>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</si>
  <si>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</si>
  <si>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</si>
  <si>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</si>
  <si>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</si>
  <si>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</si>
  <si>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</si>
  <si>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</si>
  <si>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</si>
  <si>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</si>
  <si>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</si>
  <si>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</si>
  <si>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</si>
  <si>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</si>
  <si>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</si>
  <si>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</si>
  <si>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</si>
  <si>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</si>
  <si>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</si>
  <si>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</si>
  <si>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</si>
  <si>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</si>
  <si>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</si>
  <si>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</si>
  <si>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</si>
  <si>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</si>
  <si>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</si>
  <si>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</si>
  <si>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</si>
  <si>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</si>
  <si>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</si>
  <si>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</si>
  <si>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</si>
  <si>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</si>
  <si>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</si>
  <si>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</si>
  <si>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</si>
  <si>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</si>
  <si>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</si>
  <si>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</si>
  <si>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</si>
  <si>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</si>
  <si>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</si>
  <si>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</si>
  <si>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</si>
  <si>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</si>
  <si>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</si>
  <si>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</si>
  <si>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</si>
  <si>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</si>
  <si>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</si>
  <si>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</si>
  <si>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</si>
  <si>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</si>
  <si>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</si>
  <si>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</si>
  <si>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</si>
  <si>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</si>
  <si>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</si>
  <si>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</si>
  <si>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</si>
  <si>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</si>
  <si>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</si>
  <si>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</si>
  <si>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</si>
  <si>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</si>
  <si>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</si>
  <si>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</si>
  <si>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</si>
  <si>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</si>
  <si>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</si>
  <si>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</si>
  <si>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</si>
  <si>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</si>
  <si>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</si>
  <si>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</si>
  <si>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</si>
  <si>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</si>
  <si>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</si>
  <si>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</si>
  <si>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</si>
  <si>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</si>
  <si>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</si>
  <si>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</si>
  <si>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</si>
  <si>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</si>
  <si>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</si>
  <si>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</si>
  <si>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</si>
  <si>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</si>
  <si>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</si>
  <si>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</si>
  <si>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</si>
  <si>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</si>
  <si>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</si>
  <si>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</si>
  <si>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</si>
  <si>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</si>
  <si>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</si>
  <si>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</si>
  <si>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</si>
  <si>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</si>
  <si>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</si>
  <si>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</si>
  <si>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</si>
  <si>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</si>
  <si>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</si>
  <si>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</si>
  <si>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</si>
  <si>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</si>
  <si>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</si>
  <si>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</si>
  <si>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</si>
  <si>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</si>
  <si>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</si>
  <si>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</si>
  <si>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</si>
  <si>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</si>
  <si>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</si>
  <si>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</si>
  <si>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</si>
  <si>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</si>
  <si>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</si>
  <si>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</si>
  <si>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</si>
  <si>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</si>
  <si>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</si>
  <si>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</si>
  <si>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</si>
  <si>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</si>
  <si>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</si>
  <si>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</si>
  <si>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</si>
  <si>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</si>
  <si>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</si>
  <si>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</si>
  <si>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</si>
  <si>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</si>
  <si>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</si>
  <si>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</si>
  <si>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</si>
  <si>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</si>
  <si>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</si>
  <si>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</si>
  <si>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</si>
  <si>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</si>
  <si>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</si>
  <si>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</si>
  <si>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</si>
  <si>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</si>
  <si>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</si>
  <si>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</si>
  <si>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</si>
  <si>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</si>
  <si>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</si>
  <si>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</si>
  <si>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</si>
  <si>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</si>
  <si>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</si>
  <si>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</si>
  <si>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</si>
  <si>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</si>
  <si>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</si>
  <si>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</si>
  <si>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</si>
  <si>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</si>
  <si>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</si>
  <si>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</si>
  <si>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</si>
  <si>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</si>
  <si>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</si>
  <si>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</si>
  <si>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</si>
  <si>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</si>
  <si>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</si>
  <si>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</si>
  <si>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</si>
  <si>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</si>
  <si>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</si>
  <si>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</si>
  <si>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</si>
  <si>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</si>
  <si>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</si>
  <si>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</si>
  <si>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</si>
  <si>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</si>
  <si>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</si>
  <si>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</si>
  <si>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</si>
  <si>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</si>
  <si>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</si>
  <si>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</si>
  <si>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</si>
  <si>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</si>
  <si>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</si>
  <si>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</si>
  <si>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</si>
  <si>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</si>
  <si>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</si>
  <si>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</si>
  <si>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</si>
  <si>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</si>
  <si>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</si>
  <si>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</si>
  <si>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</si>
  <si>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</si>
  <si>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</si>
  <si>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</si>
  <si>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</si>
  <si>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</si>
  <si>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</si>
  <si>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</si>
  <si>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</si>
  <si>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</si>
  <si>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</si>
  <si>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</si>
  <si>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</si>
  <si>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</si>
  <si>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</si>
  <si>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</si>
  <si>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</si>
  <si>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</si>
  <si>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</si>
  <si>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</si>
  <si>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</si>
  <si>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</si>
  <si>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</si>
  <si>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</si>
  <si>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</si>
  <si>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</si>
  <si>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</si>
  <si>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</si>
  <si>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</si>
  <si>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</si>
  <si>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</si>
  <si>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</si>
  <si>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</si>
  <si>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</si>
  <si>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</si>
  <si>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</si>
  <si>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</si>
  <si>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</si>
  <si>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</si>
  <si>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</si>
  <si>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</si>
  <si>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</si>
  <si>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</si>
  <si>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</si>
  <si>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</si>
  <si>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</si>
  <si>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</si>
  <si>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</si>
  <si>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</si>
  <si>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</si>
  <si>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</si>
  <si>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</si>
  <si>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</si>
  <si>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</si>
  <si>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</si>
  <si>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</si>
  <si>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</si>
  <si>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</si>
  <si>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</si>
  <si>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</si>
  <si>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</si>
  <si>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</si>
  <si>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</si>
  <si>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</si>
  <si>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</si>
  <si>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</si>
  <si>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</si>
  <si>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</si>
  <si>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</si>
  <si>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</si>
  <si>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</si>
  <si>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</si>
  <si>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</si>
  <si>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</si>
  <si>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</si>
  <si>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</si>
  <si>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</si>
  <si>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</si>
  <si>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</si>
  <si>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</si>
  <si>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</si>
  <si>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</si>
  <si>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</si>
  <si>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</si>
  <si>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</si>
  <si>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</si>
  <si>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</si>
  <si>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</si>
  <si>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</si>
  <si>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</si>
  <si>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</si>
  <si>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</si>
  <si>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</si>
  <si>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</si>
  <si>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</si>
  <si>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</si>
  <si>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</si>
  <si>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</si>
  <si>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</si>
  <si>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</si>
  <si>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</si>
  <si>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</si>
  <si>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</si>
  <si>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</si>
  <si>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</si>
  <si>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</si>
  <si>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</si>
  <si>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</si>
  <si>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</si>
  <si>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</si>
  <si>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</si>
  <si>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</si>
  <si>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</si>
  <si>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</si>
  <si>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</si>
  <si>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</si>
  <si>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</si>
  <si>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</si>
  <si>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</si>
  <si>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</si>
  <si>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</si>
  <si>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</si>
  <si>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</si>
  <si>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</si>
  <si>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</si>
  <si>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</si>
  <si>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</si>
  <si>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</si>
  <si>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</si>
  <si>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</si>
  <si>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</si>
  <si>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</si>
  <si>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</si>
  <si>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</si>
  <si>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</si>
  <si>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</si>
  <si>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</si>
  <si>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</si>
  <si>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</si>
  <si>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</si>
  <si>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</si>
  <si>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</si>
  <si>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</si>
  <si>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</si>
  <si>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</si>
  <si>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</si>
  <si>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</si>
  <si>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</si>
  <si>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</si>
  <si>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</si>
  <si>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</si>
  <si>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</si>
  <si>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</si>
  <si>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</si>
  <si>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</si>
  <si>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</si>
  <si>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</si>
  <si>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</si>
  <si>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</si>
  <si>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</si>
  <si>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</si>
  <si>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</si>
  <si>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</si>
  <si>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</si>
  <si>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</si>
  <si>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</si>
  <si>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</si>
  <si>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</si>
  <si>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</si>
  <si>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</si>
  <si>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</si>
  <si>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</si>
  <si>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</si>
  <si>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</si>
  <si>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</si>
  <si>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</si>
  <si>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</si>
  <si>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</si>
  <si>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</si>
  <si>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</si>
  <si>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</si>
  <si>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</si>
  <si>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</si>
  <si>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</si>
  <si>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</si>
  <si>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</si>
  <si>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</si>
  <si>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</si>
  <si>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</si>
  <si>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</si>
  <si>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</si>
  <si>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</si>
  <si>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</si>
  <si>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</si>
  <si>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</si>
  <si>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</si>
  <si>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</si>
  <si>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</si>
  <si>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</si>
  <si>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</si>
  <si>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</si>
  <si>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</si>
  <si>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</si>
  <si>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</si>
  <si>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</si>
  <si>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</si>
  <si>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</si>
  <si>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</si>
  <si>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</si>
  <si>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</si>
  <si>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</si>
  <si>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</si>
  <si>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</si>
  <si>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</si>
  <si>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</si>
  <si>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</si>
  <si>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</si>
  <si>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</si>
  <si>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</si>
  <si>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</si>
  <si>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</si>
  <si>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</si>
  <si>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</si>
  <si>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</si>
  <si>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</si>
  <si>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</si>
  <si>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</si>
  <si>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</si>
  <si>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</si>
  <si>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</si>
  <si>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</si>
  <si>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</si>
  <si>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</si>
  <si>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</si>
  <si>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</si>
  <si>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</si>
  <si>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</si>
  <si>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</si>
  <si>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</si>
  <si>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</si>
  <si>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</si>
  <si>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</si>
  <si>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</si>
  <si>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</si>
  <si>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</si>
  <si>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</si>
  <si>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</si>
  <si>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</si>
  <si>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</si>
  <si>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</si>
  <si>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</si>
  <si>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</si>
  <si>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</si>
  <si>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</si>
  <si>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</si>
  <si>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</si>
  <si>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</si>
  <si>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</si>
  <si>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</si>
  <si>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</si>
  <si>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</si>
  <si>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</si>
  <si>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</si>
  <si>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</si>
  <si>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</si>
  <si>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</si>
  <si>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</si>
  <si>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</si>
  <si>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</si>
  <si>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</si>
  <si>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</si>
  <si>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</si>
  <si>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</si>
  <si>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</si>
  <si>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</si>
  <si>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</si>
  <si>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</si>
  <si>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</si>
  <si>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</si>
  <si>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</si>
  <si>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</si>
  <si>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</si>
  <si>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</si>
  <si>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</si>
  <si>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</si>
  <si>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</si>
  <si>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</si>
  <si>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</si>
  <si>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</si>
  <si>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</si>
  <si>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</si>
  <si>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</si>
  <si>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</si>
  <si>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</si>
  <si>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</si>
  <si>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</si>
  <si>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</si>
  <si>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</si>
  <si>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</si>
  <si>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</si>
  <si>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</si>
  <si>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</si>
  <si>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</si>
  <si>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</si>
  <si>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</si>
  <si>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</si>
  <si>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</si>
  <si>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</si>
  <si>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</si>
  <si>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</si>
  <si>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</si>
  <si>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</si>
  <si>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</si>
  <si>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</si>
  <si>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</si>
  <si>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</si>
  <si>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</si>
  <si>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</si>
  <si>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</si>
  <si>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</si>
  <si>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</si>
  <si>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</si>
  <si>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</si>
  <si>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</si>
  <si>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</si>
  <si>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</si>
  <si>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</si>
  <si>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</si>
  <si>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</si>
  <si>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</si>
  <si>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</si>
  <si>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</si>
  <si>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</si>
  <si>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</si>
  <si>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</si>
  <si>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</si>
  <si>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</si>
  <si>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</si>
  <si>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</si>
  <si>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</si>
  <si>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</si>
  <si>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</si>
  <si>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</si>
  <si>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</si>
  <si>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</si>
  <si>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</si>
  <si>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</si>
  <si>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</si>
  <si>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</si>
  <si>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</si>
  <si>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</si>
  <si>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</si>
  <si>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</si>
  <si>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</si>
  <si>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</si>
  <si>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</si>
  <si>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</si>
  <si>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</si>
  <si>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</si>
  <si>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</si>
  <si>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</si>
  <si>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</si>
  <si>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</si>
  <si>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</si>
  <si>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</si>
  <si>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</si>
  <si>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</si>
  <si>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</si>
  <si>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</si>
  <si>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</si>
  <si>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</si>
  <si>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</si>
  <si>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</si>
  <si>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</si>
  <si>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</si>
  <si>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</si>
  <si>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</si>
  <si>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</si>
  <si>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</si>
  <si>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</si>
  <si>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</si>
  <si>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</si>
  <si>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</si>
  <si>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</si>
  <si>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</si>
  <si>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</si>
  <si>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</si>
  <si>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</si>
  <si>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</si>
  <si>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</si>
  <si>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</si>
  <si>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</si>
  <si>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</si>
  <si>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</si>
  <si>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</si>
  <si>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</si>
  <si>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</si>
  <si>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</si>
  <si>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</si>
  <si>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</si>
  <si>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</si>
  <si>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</si>
  <si>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</si>
  <si>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</si>
  <si>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</si>
  <si>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</si>
  <si>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</si>
  <si>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</si>
  <si>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</si>
  <si>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</si>
  <si>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</si>
  <si>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</si>
  <si>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</si>
  <si>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</si>
  <si>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</si>
  <si>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</si>
  <si>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</si>
  <si>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</si>
  <si>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</si>
  <si>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</si>
  <si>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</si>
  <si>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</si>
  <si>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</si>
  <si>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</si>
  <si>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</si>
  <si>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</si>
  <si>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</si>
  <si>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</si>
  <si>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</si>
  <si>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</si>
  <si>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</si>
  <si>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</si>
  <si>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</si>
  <si>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</si>
  <si>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</si>
  <si>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</si>
  <si>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</si>
  <si>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</si>
  <si>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</si>
  <si>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</si>
  <si>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</si>
  <si>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</si>
  <si>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</si>
  <si>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</si>
  <si>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</si>
  <si>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</si>
  <si>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</si>
  <si>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</si>
  <si>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</si>
  <si>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</si>
  <si>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</si>
  <si>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</si>
  <si>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</si>
  <si>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</si>
  <si>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</si>
  <si>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</si>
  <si>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</si>
  <si>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</si>
  <si>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</si>
  <si>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</si>
  <si>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</si>
  <si>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</si>
  <si>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</si>
  <si>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</si>
  <si>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</si>
  <si>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</si>
  <si>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</si>
  <si>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</si>
  <si>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</si>
  <si>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</si>
  <si>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</si>
  <si>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</si>
  <si>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</si>
  <si>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</si>
  <si>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</si>
  <si>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</si>
  <si>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</si>
  <si>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</si>
  <si>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</si>
  <si>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</si>
  <si>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</si>
  <si>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</si>
  <si>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</si>
  <si>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</si>
  <si>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</si>
  <si>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</si>
  <si>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</si>
  <si>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</si>
  <si>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</si>
  <si>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</si>
  <si>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</si>
  <si>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</si>
  <si>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</si>
  <si>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</si>
  <si>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</si>
  <si>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</si>
  <si>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</si>
  <si>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</si>
  <si>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</si>
  <si>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</si>
  <si>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</si>
  <si>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</si>
  <si>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</si>
  <si>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</si>
  <si>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</si>
  <si>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</si>
  <si>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</si>
  <si>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</si>
  <si>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</si>
  <si>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</si>
  <si>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</si>
  <si>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</si>
  <si>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</si>
  <si>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</si>
  <si>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</si>
  <si>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</si>
  <si>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</si>
  <si>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</si>
  <si>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</si>
  <si>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</si>
  <si>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</si>
  <si>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</si>
  <si>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</si>
  <si>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</si>
  <si>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</si>
  <si>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</si>
  <si>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</si>
  <si>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</si>
  <si>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</si>
  <si>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</si>
  <si>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</si>
  <si>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</si>
  <si>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</si>
  <si>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</si>
  <si>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</si>
  <si>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</si>
  <si>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</si>
  <si>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</si>
  <si>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</si>
  <si>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</si>
  <si>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</si>
  <si>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</si>
  <si>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</si>
  <si>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</si>
  <si>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</si>
  <si>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</si>
  <si>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</si>
  <si>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</si>
  <si>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</si>
  <si>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</si>
  <si>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</si>
  <si>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</si>
  <si>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</si>
  <si>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</si>
  <si>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</si>
  <si>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</si>
  <si>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</si>
  <si>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</si>
  <si>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</si>
  <si>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</si>
  <si>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</si>
  <si>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</si>
  <si>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</si>
  <si>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</si>
  <si>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</si>
  <si>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</si>
  <si>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</si>
  <si>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</si>
  <si>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</si>
  <si>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</si>
  <si>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</si>
  <si>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</si>
  <si>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</si>
  <si>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</si>
  <si>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</si>
  <si>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</si>
  <si>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</si>
  <si>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</si>
  <si>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</si>
  <si>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</si>
  <si>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</si>
  <si>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</si>
  <si>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</si>
  <si>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</si>
  <si>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</si>
  <si>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</si>
  <si>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</si>
  <si>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</si>
  <si>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</si>
  <si>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</si>
  <si>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</si>
  <si>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</si>
  <si>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</si>
  <si>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</si>
  <si>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</si>
  <si>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</si>
  <si>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</si>
  <si>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</si>
  <si>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</si>
  <si>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</si>
  <si>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</si>
  <si>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</si>
  <si>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</si>
  <si>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</si>
  <si>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</si>
  <si>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</si>
  <si>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</si>
  <si>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</si>
  <si>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</si>
  <si>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</si>
  <si>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</si>
  <si>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</si>
  <si>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</si>
  <si>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</si>
  <si>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</si>
  <si>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</si>
  <si>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</si>
  <si>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</si>
  <si>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</si>
  <si>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</si>
  <si>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</si>
  <si>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</si>
  <si>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</si>
  <si>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</si>
  <si>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</si>
  <si>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</si>
  <si>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</si>
  <si>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</si>
  <si>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</si>
  <si>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</si>
  <si>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</si>
  <si>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</si>
  <si>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</si>
  <si>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</si>
  <si>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</si>
  <si>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</si>
  <si>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</si>
  <si>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</si>
  <si>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</si>
  <si>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</si>
  <si>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</si>
  <si>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</si>
  <si>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</si>
  <si>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</si>
  <si>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</si>
  <si>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</si>
  <si>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</si>
  <si>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</si>
  <si>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</si>
  <si>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</si>
  <si>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</si>
  <si>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</si>
  <si>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</si>
  <si>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</si>
  <si>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</si>
  <si>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</si>
  <si>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</si>
  <si>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</si>
  <si>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</si>
  <si>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</si>
  <si>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</si>
  <si>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</si>
  <si>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</si>
  <si>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</si>
  <si>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</si>
  <si>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</si>
  <si>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</si>
  <si>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</si>
  <si>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</si>
  <si>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</si>
  <si>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</si>
  <si>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</si>
  <si>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</si>
  <si>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</si>
  <si>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</si>
  <si>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</si>
  <si>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</si>
  <si>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</si>
  <si>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</si>
  <si>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</si>
  <si>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</si>
  <si>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</si>
  <si>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</si>
  <si>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</si>
  <si>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</si>
  <si>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</si>
  <si>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</si>
  <si>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</si>
  <si>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</si>
  <si>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</si>
  <si>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</si>
  <si>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</si>
  <si>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</si>
  <si>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</si>
  <si>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</si>
  <si>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</si>
  <si>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</si>
  <si>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</si>
  <si>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</si>
  <si>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</si>
  <si>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</si>
  <si>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</si>
  <si>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</si>
  <si>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</si>
  <si>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</si>
  <si>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</si>
  <si>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</si>
  <si>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</si>
  <si>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</si>
  <si>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</si>
  <si>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</si>
  <si>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</si>
  <si>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</si>
  <si>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</si>
  <si>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</si>
  <si>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</si>
  <si>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</si>
  <si>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</si>
  <si>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</si>
  <si>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</si>
  <si>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</si>
  <si>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</si>
  <si>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</si>
  <si>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</si>
  <si>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</si>
  <si>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</si>
  <si>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</si>
  <si>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</si>
  <si>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</si>
  <si>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</si>
  <si>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</si>
  <si>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</si>
  <si>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</si>
  <si>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</si>
  <si>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</si>
  <si>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</si>
  <si>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</si>
  <si>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</si>
  <si>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</si>
  <si>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</si>
  <si>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</si>
  <si>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</si>
  <si>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</si>
  <si>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</si>
  <si>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</si>
  <si>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</si>
  <si>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</si>
  <si>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</si>
  <si>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</si>
  <si>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</si>
  <si>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</si>
  <si>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</si>
  <si>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</si>
  <si>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</si>
  <si>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</si>
  <si>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</si>
  <si>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</si>
  <si>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</si>
  <si>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</si>
  <si>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</si>
  <si>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</si>
  <si>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</si>
  <si>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</si>
  <si>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</si>
  <si>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</si>
  <si>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</si>
  <si>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</si>
  <si>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</si>
  <si>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</si>
  <si>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</si>
  <si>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</si>
  <si>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</si>
  <si>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</si>
  <si>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</si>
  <si>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</si>
  <si>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</si>
  <si>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</si>
  <si>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</si>
  <si>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</si>
  <si>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</si>
  <si>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</si>
  <si>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</si>
  <si>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</si>
  <si>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</si>
  <si>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</si>
  <si>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</si>
  <si>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</si>
  <si>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</si>
  <si>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</si>
  <si>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</si>
  <si>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</si>
  <si>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</si>
  <si>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</si>
  <si>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</si>
  <si>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</si>
  <si>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</si>
  <si>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</si>
  <si>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</si>
  <si>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</si>
  <si>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</si>
  <si>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</si>
  <si>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</si>
  <si>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</si>
  <si>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</si>
  <si>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</si>
  <si>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</si>
  <si>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</si>
  <si>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</si>
  <si>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</si>
  <si>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</si>
  <si>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</si>
  <si>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</si>
  <si>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</si>
  <si>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</si>
  <si>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</si>
  <si>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</si>
  <si>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</si>
  <si>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</si>
  <si>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</si>
  <si>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</si>
  <si>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</si>
  <si>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</si>
  <si>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</si>
  <si>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</si>
  <si>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</si>
  <si>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</si>
  <si>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</si>
  <si>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</si>
  <si>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</si>
  <si>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</si>
  <si>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</si>
  <si>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</si>
  <si>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</si>
  <si>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</si>
  <si>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</si>
  <si>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</si>
  <si>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</si>
  <si>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</si>
  <si>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</si>
  <si>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</si>
  <si>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</si>
  <si>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</si>
  <si>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</si>
  <si>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</si>
  <si>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</si>
  <si>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</si>
  <si>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</si>
  <si>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</si>
  <si>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</si>
  <si>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</si>
  <si>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</si>
  <si>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</si>
  <si>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</si>
  <si>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</si>
  <si>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</si>
  <si>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</si>
  <si>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</si>
  <si>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</si>
  <si>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</si>
  <si>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</si>
  <si>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</si>
  <si>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</si>
  <si>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</si>
  <si>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</si>
  <si>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</si>
  <si>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</si>
  <si>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</si>
  <si>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</si>
  <si>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</si>
  <si>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</si>
  <si>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</si>
  <si>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</si>
  <si>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</si>
  <si>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</si>
  <si>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</si>
  <si>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</si>
  <si>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</si>
  <si>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</si>
  <si>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</si>
  <si>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</si>
  <si>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</si>
  <si>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</si>
  <si>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</si>
  <si>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</si>
  <si>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</si>
  <si>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</si>
  <si>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</si>
  <si>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</si>
  <si>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</si>
  <si>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</si>
  <si>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</si>
  <si>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</si>
  <si>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</si>
  <si>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</si>
  <si>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</si>
  <si>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</si>
  <si>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</si>
  <si>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</si>
  <si>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</si>
  <si>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</si>
  <si>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</si>
  <si>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</si>
  <si>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</si>
  <si>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</si>
  <si>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</si>
  <si>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</si>
  <si>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</si>
  <si>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</si>
  <si>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</si>
  <si>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</si>
  <si>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</si>
  <si>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</si>
  <si>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</si>
  <si>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</si>
  <si>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</si>
  <si>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</si>
  <si>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</si>
  <si>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</si>
  <si>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</si>
  <si>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</si>
  <si>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</si>
  <si>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</si>
  <si>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</si>
  <si>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</si>
  <si>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</si>
  <si>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</si>
  <si>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</si>
  <si>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</si>
  <si>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</si>
  <si>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</si>
  <si>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</si>
  <si>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</si>
  <si>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</si>
  <si>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</si>
  <si>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</si>
  <si>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</si>
  <si>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</si>
  <si>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</si>
  <si>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</si>
  <si>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</si>
  <si>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</si>
  <si>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</si>
  <si>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</si>
  <si>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</si>
  <si>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</si>
  <si>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</si>
  <si>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</si>
  <si>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</si>
  <si>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</si>
  <si>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</si>
  <si>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</si>
  <si>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</si>
  <si>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</si>
  <si>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</si>
  <si>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</si>
  <si>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</si>
  <si>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</si>
  <si>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</si>
  <si>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</si>
  <si>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</si>
  <si>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</si>
  <si>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</si>
  <si>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</si>
  <si>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</si>
  <si>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</si>
  <si>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</si>
  <si>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</si>
  <si>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</si>
  <si>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</si>
  <si>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</si>
  <si>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</si>
  <si>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</si>
  <si>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</si>
  <si>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</si>
  <si>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</si>
  <si>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</si>
  <si>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</si>
  <si>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</si>
  <si>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</si>
  <si>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</si>
  <si>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</si>
  <si>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</si>
  <si>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</si>
  <si>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</si>
  <si>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</si>
  <si>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</si>
  <si>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</si>
  <si>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</si>
  <si>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</si>
  <si>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</si>
  <si>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</si>
  <si>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</si>
  <si>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</si>
  <si>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</si>
  <si>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</si>
  <si>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</si>
  <si>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</si>
  <si>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</si>
  <si>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</si>
  <si>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</si>
  <si>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</si>
  <si>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</si>
  <si>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</si>
  <si>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</si>
  <si>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</si>
  <si>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</si>
  <si>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</si>
  <si>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</si>
  <si>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</si>
  <si>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</si>
  <si>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</si>
  <si>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</si>
  <si>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</si>
  <si>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</si>
  <si>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</si>
  <si>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</si>
  <si>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</si>
  <si>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</si>
  <si>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</si>
  <si>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</si>
  <si>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</si>
  <si>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</si>
  <si>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</si>
  <si>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</si>
  <si>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</si>
  <si>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</si>
  <si>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</si>
  <si>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</si>
  <si>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</si>
  <si>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</si>
  <si>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</si>
  <si>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</si>
  <si>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</si>
  <si>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</si>
  <si>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</si>
  <si>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</si>
  <si>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</si>
  <si>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</si>
  <si>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</si>
  <si>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</si>
  <si>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</si>
  <si>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</si>
  <si>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</si>
  <si>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</si>
  <si>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</si>
  <si>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</si>
  <si>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</si>
  <si>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</si>
  <si>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</si>
  <si>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</si>
  <si>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</si>
  <si>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</si>
  <si>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</si>
  <si>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</si>
  <si>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</si>
  <si>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</si>
  <si>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</si>
  <si>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</si>
  <si>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</si>
  <si>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</si>
  <si>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</si>
  <si>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</si>
  <si>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</si>
  <si>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</si>
  <si>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</si>
  <si>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</si>
  <si>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</si>
  <si>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</si>
  <si>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</si>
  <si>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</si>
  <si>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</si>
  <si>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</si>
  <si>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</si>
  <si>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</si>
  <si>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</si>
  <si>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</si>
  <si>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</si>
  <si>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</si>
  <si>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</si>
  <si>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</si>
  <si>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</si>
  <si>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</si>
  <si>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</si>
  <si>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</si>
  <si>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</si>
  <si>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</si>
  <si>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</si>
  <si>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</si>
  <si>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</si>
  <si>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</si>
  <si>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</si>
  <si>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</si>
  <si>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</si>
  <si>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</si>
  <si>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</si>
  <si>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</si>
  <si>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</si>
  <si>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</si>
  <si>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</si>
  <si>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</si>
  <si>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</si>
  <si>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</si>
  <si>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</si>
  <si>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</si>
  <si>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</si>
  <si>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</si>
  <si>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</si>
  <si>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</si>
  <si>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</si>
  <si>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</si>
  <si>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</si>
  <si>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</si>
  <si>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</si>
  <si>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</si>
  <si>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</si>
  <si>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</si>
  <si>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</si>
  <si>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</si>
  <si>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</si>
  <si>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</si>
  <si>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</si>
  <si>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</si>
  <si>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</si>
  <si>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</si>
  <si>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</si>
  <si>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</si>
  <si>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</si>
  <si>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</si>
  <si>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</si>
  <si>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</si>
  <si>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</si>
  <si>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</si>
  <si>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</si>
  <si>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</si>
  <si>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</si>
  <si>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</si>
  <si>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</si>
  <si>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</si>
  <si>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</si>
  <si>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</si>
  <si>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</si>
  <si>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</si>
  <si>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</si>
  <si>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</si>
  <si>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</si>
  <si>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</si>
  <si>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</si>
  <si>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</si>
  <si>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</si>
  <si>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</si>
  <si>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</si>
  <si>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</si>
  <si>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</si>
  <si>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</si>
  <si>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</si>
  <si>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</si>
  <si>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</si>
  <si>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</si>
  <si>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</si>
  <si>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</si>
  <si>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</si>
  <si>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</si>
  <si>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</si>
  <si>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</si>
  <si>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</si>
  <si>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</si>
  <si>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</si>
  <si>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</si>
  <si>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</si>
  <si>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</si>
  <si>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</si>
  <si>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</si>
  <si>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</si>
  <si>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</si>
  <si>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</si>
  <si>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</si>
  <si>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</si>
  <si>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</si>
  <si>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</si>
  <si>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</si>
  <si>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</si>
  <si>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</si>
  <si>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</si>
  <si>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</si>
  <si>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</si>
  <si>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</si>
  <si>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</si>
  <si>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</si>
  <si>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</si>
  <si>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</si>
  <si>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</si>
  <si>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</si>
  <si>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</si>
  <si>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</si>
  <si>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</si>
  <si>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</si>
  <si>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</si>
  <si>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</si>
  <si>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</si>
  <si>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</si>
  <si>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</si>
  <si>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</si>
  <si>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</si>
  <si>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</si>
  <si>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</si>
  <si>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</si>
  <si>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</si>
  <si>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</si>
  <si>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</si>
  <si>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</si>
  <si>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</si>
  <si>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</si>
  <si>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</si>
  <si>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</si>
  <si>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</si>
  <si>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</si>
  <si>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</si>
  <si>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</si>
  <si>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</si>
  <si>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</si>
  <si>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</si>
  <si>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</si>
  <si>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</si>
  <si>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</si>
  <si>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</si>
  <si>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</si>
  <si>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</si>
  <si>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</si>
  <si>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</si>
  <si>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</si>
  <si>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</si>
  <si>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</si>
  <si>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</si>
  <si>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</si>
  <si>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</si>
  <si>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</si>
  <si>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</si>
  <si>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</si>
  <si>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</si>
  <si>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</si>
  <si>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</si>
  <si>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</si>
  <si>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</si>
  <si>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</si>
  <si>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</si>
  <si>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</si>
  <si>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</si>
  <si>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</si>
  <si>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</si>
  <si>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</si>
  <si>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</si>
  <si>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</si>
  <si>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</si>
  <si>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</si>
  <si>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</si>
  <si>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</si>
  <si>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</si>
  <si>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</si>
  <si>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</si>
  <si>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</si>
  <si>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</si>
  <si>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</si>
  <si>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</si>
  <si>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</si>
  <si>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</si>
  <si>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</si>
  <si>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</si>
  <si>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</si>
  <si>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</si>
  <si>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</si>
  <si>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</si>
  <si>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</si>
  <si>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</si>
  <si>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</si>
  <si>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</si>
  <si>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</si>
  <si>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</si>
  <si>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</si>
  <si>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</si>
  <si>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</si>
  <si>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</si>
  <si>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</si>
  <si>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</si>
  <si>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</si>
  <si>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</si>
  <si>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</si>
  <si>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</si>
  <si>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</si>
  <si>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</si>
  <si>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</si>
  <si>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</si>
  <si>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</si>
  <si>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</si>
  <si>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</si>
  <si>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</si>
  <si>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</si>
  <si>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</si>
  <si>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</si>
  <si>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</si>
  <si>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</si>
  <si>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</si>
  <si>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</si>
  <si>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</si>
  <si>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</si>
  <si>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</si>
  <si>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</si>
  <si>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</si>
  <si>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</si>
  <si>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</si>
  <si>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</si>
  <si>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</si>
  <si>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</si>
  <si>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</si>
  <si>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</si>
  <si>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</si>
  <si>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</si>
  <si>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</si>
  <si>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</si>
  <si>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</si>
  <si>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</si>
  <si>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</si>
  <si>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</si>
  <si>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</si>
  <si>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</si>
  <si>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</si>
  <si>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</si>
  <si>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</si>
  <si>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</si>
  <si>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</si>
  <si>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</si>
  <si>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</si>
  <si>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</si>
  <si>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</si>
  <si>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</si>
  <si>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</si>
  <si>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</si>
  <si>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</si>
  <si>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</si>
  <si>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</si>
  <si>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</si>
  <si>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</si>
  <si>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</si>
  <si>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</si>
  <si>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</si>
  <si>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</si>
  <si>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</si>
  <si>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</si>
  <si>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</si>
  <si>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</si>
  <si>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</si>
  <si>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</si>
  <si>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</si>
  <si>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</si>
  <si>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</si>
  <si>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</si>
  <si>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</si>
  <si>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</si>
  <si>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</si>
  <si>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</si>
  <si>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</si>
  <si>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</si>
  <si>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</si>
  <si>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</si>
  <si>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</si>
  <si>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</si>
  <si>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</si>
  <si>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</si>
  <si>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</si>
  <si>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</si>
  <si>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</si>
  <si>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</si>
  <si>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</si>
  <si>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</si>
  <si>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</si>
  <si>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</si>
  <si>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</si>
  <si>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</si>
  <si>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</si>
  <si>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</si>
  <si>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</si>
  <si>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</si>
  <si>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</si>
  <si>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</si>
  <si>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</si>
  <si>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</si>
  <si>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</si>
  <si>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</si>
  <si>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</si>
  <si>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</si>
  <si>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</si>
  <si>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</si>
  <si>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</si>
  <si>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</si>
  <si>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</si>
  <si>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</si>
  <si>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</si>
  <si>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</si>
  <si>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</si>
  <si>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</si>
  <si>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</si>
  <si>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</si>
  <si>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</si>
  <si>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</si>
  <si>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</si>
  <si>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</si>
  <si>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</si>
  <si>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</si>
  <si>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</si>
  <si>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</si>
  <si>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</si>
  <si>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</si>
  <si>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</si>
  <si>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</si>
  <si>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</si>
  <si>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</si>
  <si>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</si>
  <si>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</si>
  <si>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</si>
  <si>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</si>
  <si>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</si>
  <si>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</si>
  <si>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</si>
  <si>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</si>
  <si>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</si>
  <si>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</si>
  <si>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</si>
  <si>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</si>
  <si>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</si>
  <si>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</si>
  <si>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</si>
  <si>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</si>
  <si>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</si>
  <si>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</si>
  <si>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</si>
  <si>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</si>
  <si>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</si>
  <si>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</si>
  <si>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</si>
  <si>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</si>
  <si>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</si>
  <si>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</si>
  <si>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</si>
  <si>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</si>
  <si>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</si>
  <si>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</si>
  <si>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</si>
  <si>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</si>
  <si>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</si>
  <si>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</si>
  <si>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</si>
  <si>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</si>
  <si>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</si>
  <si>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</si>
  <si>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</si>
  <si>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</si>
  <si>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</si>
  <si>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</si>
  <si>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</si>
  <si>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</si>
  <si>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</si>
  <si>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</si>
  <si>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</si>
  <si>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</si>
  <si>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</si>
  <si>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</si>
  <si>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</si>
  <si>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</si>
  <si>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</si>
  <si>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</si>
  <si>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</si>
  <si>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</si>
  <si>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</si>
  <si>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</si>
  <si>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</si>
  <si>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</si>
  <si>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</si>
  <si>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</si>
  <si>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</si>
  <si>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</si>
  <si>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</si>
  <si>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</si>
  <si>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</si>
  <si>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</si>
  <si>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</si>
  <si>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</si>
  <si>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</si>
  <si>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</si>
  <si>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</si>
  <si>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</si>
  <si>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</si>
  <si>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</si>
  <si>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</si>
  <si>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</si>
  <si>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</si>
  <si>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</si>
  <si>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</si>
  <si>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</si>
  <si>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</si>
  <si>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</si>
  <si>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</si>
  <si>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</si>
  <si>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</si>
  <si>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</si>
  <si>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</si>
  <si>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</si>
  <si>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</si>
  <si>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</si>
  <si>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</si>
  <si>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</si>
  <si>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</si>
  <si>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</si>
  <si>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</si>
  <si>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</si>
  <si>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</si>
  <si>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</si>
  <si>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</si>
  <si>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</si>
  <si>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</si>
  <si>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</si>
  <si>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</si>
  <si>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</si>
  <si>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</si>
  <si>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</si>
  <si>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</si>
  <si>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</si>
  <si>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</si>
  <si>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</si>
  <si>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</si>
  <si>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</si>
  <si>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</si>
  <si>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</si>
  <si>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</si>
  <si>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</si>
  <si>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</si>
  <si>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</si>
  <si>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</si>
  <si>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</si>
  <si>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</si>
  <si>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</si>
  <si>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</si>
  <si>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</si>
  <si>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</si>
  <si>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</si>
  <si>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</si>
  <si>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</si>
  <si>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</si>
  <si>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</si>
  <si>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</si>
  <si>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</si>
  <si>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</si>
  <si>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</si>
  <si>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</si>
  <si>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</si>
  <si>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</si>
  <si>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</si>
  <si>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</si>
  <si>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</si>
  <si>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</si>
  <si>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</si>
  <si>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</si>
  <si>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</si>
  <si>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</si>
  <si>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</si>
  <si>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</si>
  <si>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</si>
  <si>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</si>
  <si>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</si>
  <si>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</si>
  <si>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</si>
  <si>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</si>
  <si>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</si>
  <si>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</si>
  <si>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</si>
  <si>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</si>
  <si>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</si>
  <si>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</si>
  <si>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</si>
  <si>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</si>
  <si>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</si>
  <si>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</si>
  <si>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</si>
  <si>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</si>
  <si>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</si>
  <si>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</si>
  <si>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</si>
  <si>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</si>
  <si>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</si>
  <si>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</si>
  <si>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</si>
  <si>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</si>
  <si>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</si>
  <si>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</si>
  <si>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</si>
  <si>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</si>
  <si>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</si>
  <si>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</si>
  <si>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</si>
  <si>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</si>
  <si>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</si>
  <si>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</si>
  <si>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</si>
  <si>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</si>
  <si>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</si>
  <si>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</si>
  <si>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</si>
  <si>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</si>
  <si>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</si>
  <si>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</si>
  <si>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</si>
  <si>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</si>
  <si>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</si>
  <si>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</si>
  <si>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</si>
  <si>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</si>
  <si>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</si>
  <si>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</si>
  <si>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</si>
  <si>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</si>
  <si>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</si>
  <si>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</si>
  <si>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</si>
  <si>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</si>
  <si>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</si>
  <si>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</si>
  <si>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</si>
  <si>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</si>
  <si>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</si>
  <si>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</si>
  <si>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</si>
  <si>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</si>
  <si>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</si>
  <si>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</si>
  <si>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</si>
  <si>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</si>
  <si>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</si>
  <si>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</si>
  <si>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</si>
  <si>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</si>
  <si>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</si>
  <si>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</si>
  <si>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</si>
  <si>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</si>
  <si>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</si>
  <si>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</si>
  <si>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</si>
  <si>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</si>
  <si>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</si>
  <si>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</si>
  <si>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</si>
  <si>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</si>
  <si>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</si>
  <si>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</si>
  <si>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</si>
  <si>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</si>
  <si>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</si>
  <si>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</si>
  <si>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</si>
  <si>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</si>
  <si>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</si>
  <si>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</si>
  <si>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</si>
  <si>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</si>
  <si>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</si>
  <si>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</si>
  <si>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</si>
  <si>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</si>
  <si>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</si>
  <si>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</si>
  <si>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</si>
  <si>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</si>
  <si>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</si>
  <si>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</si>
  <si>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</si>
  <si>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</si>
  <si>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</si>
  <si>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</si>
  <si>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</si>
  <si>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</si>
  <si>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</si>
  <si>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</si>
  <si>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</si>
  <si>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</si>
  <si>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</si>
  <si>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</si>
  <si>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</si>
  <si>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</si>
  <si>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</si>
  <si>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</si>
  <si>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</si>
  <si>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</si>
  <si>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</si>
  <si>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</si>
  <si>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</si>
  <si>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</si>
  <si>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</si>
  <si>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</si>
  <si>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</si>
  <si>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</si>
  <si>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</si>
  <si>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</si>
  <si>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</si>
  <si>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</si>
  <si>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</si>
  <si>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</si>
  <si>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</si>
  <si>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</si>
  <si>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</si>
  <si>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</si>
  <si>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</si>
  <si>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</si>
  <si>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</si>
  <si>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</si>
  <si>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</si>
  <si>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</si>
  <si>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</si>
  <si>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</si>
  <si>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</si>
  <si>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</si>
  <si>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</si>
  <si>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</si>
  <si>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</si>
  <si>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</si>
  <si>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</si>
  <si>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</si>
  <si>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</si>
  <si>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</si>
  <si>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</si>
  <si>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</si>
  <si>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</si>
  <si>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</si>
  <si>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</si>
  <si>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</si>
  <si>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</si>
  <si>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</si>
  <si>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</si>
  <si>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</si>
  <si>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</si>
  <si>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</si>
  <si>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</si>
  <si>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</si>
  <si>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</si>
  <si>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</si>
  <si>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</si>
  <si>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</si>
  <si>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</si>
  <si>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</si>
  <si>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</si>
  <si>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</si>
  <si>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</si>
  <si>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</si>
  <si>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</si>
  <si>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</si>
  <si>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</si>
  <si>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</si>
  <si>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</si>
  <si>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</si>
  <si>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</si>
  <si>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</si>
  <si>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</si>
  <si>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</si>
  <si>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</si>
  <si>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</si>
  <si>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</si>
  <si>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</si>
  <si>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</si>
  <si>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</si>
  <si>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</si>
  <si>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</si>
  <si>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</si>
  <si>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</si>
  <si>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</si>
  <si>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</si>
  <si>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</si>
  <si>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</si>
  <si>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</si>
  <si>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</si>
  <si>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</si>
  <si>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</si>
  <si>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</si>
  <si>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</si>
  <si>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</si>
  <si>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</si>
  <si>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</si>
  <si>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</si>
  <si>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</si>
  <si>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</si>
  <si>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</si>
  <si>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</si>
  <si>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</si>
  <si>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</si>
  <si>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</si>
  <si>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</si>
  <si>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</si>
  <si>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</si>
  <si>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</si>
  <si>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</si>
  <si>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</si>
  <si>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</si>
  <si>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</si>
  <si>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</si>
  <si>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</si>
  <si>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</si>
  <si>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</si>
  <si>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</si>
  <si>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</si>
  <si>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</si>
  <si>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</si>
  <si>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</si>
  <si>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</si>
  <si>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</si>
  <si>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</si>
  <si>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</si>
  <si>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</si>
  <si>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</si>
  <si>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</si>
  <si>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</si>
  <si>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</si>
  <si>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</si>
  <si>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</si>
  <si>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</si>
  <si>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</si>
  <si>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</si>
  <si>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</si>
  <si>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</si>
  <si>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</si>
  <si>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</si>
  <si>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</si>
  <si>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</si>
  <si>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</si>
  <si>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</si>
  <si>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</si>
  <si>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</si>
  <si>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</si>
  <si>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</si>
  <si>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</si>
  <si>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</si>
  <si>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</si>
  <si>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</si>
  <si>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</si>
  <si>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</si>
  <si>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</si>
  <si>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</si>
  <si>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</si>
  <si>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</si>
  <si>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</si>
  <si>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</si>
  <si>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</si>
  <si>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</si>
  <si>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</si>
  <si>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</si>
  <si>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</si>
  <si>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</si>
  <si>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</si>
  <si>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</si>
  <si>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</si>
  <si>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</si>
  <si>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</si>
  <si>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</si>
  <si>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</si>
  <si>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</si>
  <si>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</si>
  <si>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</si>
  <si>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</si>
  <si>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</si>
  <si>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</si>
  <si>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</si>
  <si>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</si>
  <si>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</si>
  <si>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</si>
  <si>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</si>
  <si>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</si>
  <si>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</si>
  <si>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</si>
  <si>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</si>
  <si>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</si>
  <si>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</si>
  <si>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</si>
  <si>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</si>
  <si>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</si>
  <si>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</si>
  <si>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</si>
  <si>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</si>
  <si>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</si>
  <si>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</si>
  <si>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</si>
  <si>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</si>
  <si>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</si>
  <si>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</si>
  <si>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</si>
  <si>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</si>
  <si>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</si>
  <si>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</si>
  <si>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</si>
  <si>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</si>
  <si>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</si>
  <si>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</si>
  <si>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</si>
  <si>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</si>
  <si>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</si>
  <si>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</si>
  <si>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</si>
  <si>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</si>
  <si>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</si>
  <si>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</si>
  <si>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</si>
  <si>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</si>
  <si>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</si>
  <si>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</si>
  <si>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</si>
  <si>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</si>
  <si>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</si>
  <si>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</si>
  <si>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</si>
  <si>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</si>
  <si>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</si>
  <si>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</si>
  <si>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</si>
  <si>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</si>
  <si>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</si>
  <si>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</si>
  <si>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</si>
  <si>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</si>
  <si>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</si>
  <si>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</si>
  <si>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</si>
  <si>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</si>
  <si>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</si>
  <si>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</si>
  <si>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</si>
  <si>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</si>
  <si>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</si>
  <si>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</si>
  <si>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</si>
  <si>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</si>
  <si>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</si>
  <si>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</si>
  <si>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</si>
  <si>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</si>
  <si>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</si>
  <si>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</si>
  <si>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</si>
  <si>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</si>
  <si>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</si>
  <si>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</si>
  <si>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</si>
  <si>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</si>
  <si>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</si>
  <si>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</si>
  <si>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</si>
  <si>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</si>
  <si>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</si>
  <si>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</si>
  <si>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</si>
  <si>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</si>
  <si>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</si>
  <si>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</si>
  <si>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</si>
  <si>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</si>
  <si>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</si>
  <si>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</si>
  <si>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</si>
  <si>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</si>
  <si>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</si>
  <si>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</si>
  <si>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</si>
  <si>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</si>
  <si>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</si>
  <si>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</si>
  <si>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</si>
  <si>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</si>
  <si>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</si>
  <si>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</si>
  <si>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</si>
  <si>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</si>
  <si>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</si>
  <si>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</si>
  <si>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</si>
  <si>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</si>
  <si>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</si>
  <si>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</si>
  <si>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</si>
  <si>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</si>
  <si>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</si>
  <si>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</si>
  <si>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</si>
  <si>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</si>
  <si>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</si>
  <si>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</si>
  <si>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</si>
  <si>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</si>
  <si>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</si>
  <si>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</si>
  <si>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</si>
  <si>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</si>
  <si>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</si>
  <si>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</si>
  <si>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</si>
  <si>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</si>
  <si>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</si>
  <si>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</si>
  <si>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</si>
  <si>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</si>
  <si>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</si>
  <si>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</si>
  <si>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</si>
  <si>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</si>
  <si>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</si>
  <si>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</si>
  <si>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</si>
  <si>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</si>
  <si>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</si>
  <si>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</si>
  <si>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</si>
  <si>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</si>
  <si>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</si>
  <si>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</si>
  <si>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</si>
  <si>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</si>
  <si>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</si>
  <si>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</si>
  <si>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</si>
  <si>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</si>
  <si>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</si>
  <si>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</si>
  <si>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</si>
  <si>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</si>
  <si>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</si>
  <si>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</si>
  <si>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</si>
  <si>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</si>
  <si>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</si>
  <si>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</si>
  <si>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</si>
  <si>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</si>
  <si>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</si>
  <si>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</si>
  <si>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</si>
  <si>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</si>
  <si>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</si>
  <si>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</si>
  <si>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</si>
  <si>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</si>
  <si>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</si>
  <si>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</si>
  <si>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</si>
  <si>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</si>
  <si>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</si>
  <si>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</si>
  <si>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</si>
  <si>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</si>
  <si>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</si>
  <si>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</si>
  <si>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</si>
  <si>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</si>
  <si>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</si>
  <si>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</si>
  <si>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</si>
  <si>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</si>
  <si>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</si>
  <si>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</si>
  <si>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</si>
  <si>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</si>
  <si>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</si>
  <si>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</si>
  <si>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</si>
  <si>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</si>
  <si>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</si>
  <si>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</si>
  <si>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</si>
  <si>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</si>
  <si>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</si>
  <si>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</si>
  <si>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</si>
  <si>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</si>
  <si>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</si>
  <si>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</si>
  <si>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</si>
  <si>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</si>
  <si>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</si>
  <si>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</si>
  <si>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</si>
  <si>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</si>
  <si>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</si>
  <si>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</si>
  <si>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</si>
  <si>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</si>
  <si>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</si>
  <si>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</si>
  <si>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</si>
  <si>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</si>
  <si>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</si>
  <si>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</si>
  <si>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</si>
  <si>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</si>
  <si>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</si>
  <si>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</si>
  <si>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</si>
  <si>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</si>
  <si>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</si>
  <si>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</si>
  <si>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</si>
  <si>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</si>
  <si>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</si>
  <si>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</si>
  <si>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</si>
  <si>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</si>
  <si>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</si>
  <si>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</si>
  <si>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</si>
  <si>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</si>
  <si>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</si>
  <si>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</si>
  <si>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</si>
  <si>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</si>
  <si>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</si>
  <si>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</si>
  <si>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</si>
  <si>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</si>
  <si>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</si>
  <si>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</si>
  <si>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</si>
  <si>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</si>
  <si>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</si>
  <si>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</si>
  <si>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</si>
  <si>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</si>
  <si>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</si>
  <si>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</si>
  <si>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</si>
  <si>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</si>
  <si>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</si>
  <si>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</si>
  <si>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</si>
  <si>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</si>
  <si>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</si>
  <si>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</si>
  <si>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</si>
  <si>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</si>
  <si>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</si>
  <si>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</si>
  <si>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</si>
  <si>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</si>
  <si>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</si>
  <si>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</si>
  <si>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</si>
  <si>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</si>
  <si>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</si>
  <si>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</si>
  <si>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</si>
  <si>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</si>
  <si>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</si>
  <si>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</si>
  <si>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</si>
  <si>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</si>
  <si>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</si>
  <si>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</si>
  <si>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</si>
  <si>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</si>
  <si>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</si>
  <si>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</si>
  <si>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</si>
  <si>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</si>
  <si>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</si>
  <si>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</si>
  <si>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</si>
  <si>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</si>
  <si>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</si>
  <si>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</si>
  <si>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</si>
  <si>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</si>
  <si>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</si>
  <si>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</si>
  <si>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</si>
  <si>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</si>
  <si>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</si>
  <si>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</si>
  <si>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</si>
  <si>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</si>
  <si>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</si>
  <si>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</si>
  <si>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</si>
  <si>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</si>
  <si>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</si>
  <si>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</si>
  <si>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</si>
  <si>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</si>
  <si>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</si>
  <si>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</si>
  <si>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</si>
  <si>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</si>
  <si>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</si>
  <si>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</si>
  <si>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</si>
  <si>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</si>
  <si>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</si>
  <si>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</si>
  <si>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</si>
  <si>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</si>
  <si>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</si>
  <si>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</si>
  <si>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</si>
  <si>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</si>
  <si>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</si>
  <si>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</si>
  <si>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</si>
  <si>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</si>
  <si>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</si>
  <si>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</si>
  <si>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</si>
  <si>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</si>
  <si>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</si>
  <si>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</si>
  <si>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</si>
  <si>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</si>
  <si>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</si>
  <si>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</si>
  <si>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</si>
  <si>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</si>
  <si>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</si>
  <si>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</si>
  <si>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</si>
  <si>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</si>
  <si>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</si>
  <si>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</si>
  <si>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</si>
  <si>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</si>
  <si>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</si>
  <si>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</si>
  <si>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</si>
  <si>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</si>
  <si>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</si>
  <si>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</si>
  <si>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</si>
  <si>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</si>
  <si>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</si>
  <si>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</si>
  <si>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</si>
  <si>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</si>
  <si>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</si>
  <si>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</si>
  <si>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</si>
  <si>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</si>
  <si>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</si>
  <si>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</si>
  <si>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</si>
  <si>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</si>
  <si>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</si>
  <si>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</si>
  <si>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</si>
  <si>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</si>
  <si>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</si>
  <si>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</si>
  <si>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</si>
  <si>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</si>
  <si>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</si>
  <si>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</si>
  <si>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</si>
  <si>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</si>
  <si>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</si>
  <si>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</si>
  <si>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</si>
  <si>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</si>
  <si>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</si>
  <si>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</si>
  <si>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</si>
  <si>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</si>
  <si>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</si>
  <si>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</si>
  <si>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</si>
  <si>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</si>
  <si>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</si>
  <si>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</si>
  <si>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</si>
  <si>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</si>
  <si>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</si>
  <si>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</si>
  <si>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</si>
  <si>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</si>
  <si>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</si>
  <si>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</si>
  <si>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</si>
  <si>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</si>
  <si>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</si>
  <si>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</si>
  <si>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</si>
  <si>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</si>
  <si>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</si>
  <si>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</si>
  <si>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</si>
  <si>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</si>
  <si>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</si>
  <si>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</si>
  <si>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</si>
  <si>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</si>
  <si>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</si>
  <si>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</si>
  <si>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</si>
  <si>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</si>
  <si>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</si>
  <si>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</si>
  <si>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</si>
  <si>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</si>
  <si>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</si>
  <si>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</si>
  <si>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</si>
  <si>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</si>
  <si>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</si>
  <si>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</si>
  <si>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</si>
  <si>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</si>
  <si>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</si>
  <si>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</si>
  <si>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</si>
  <si>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</si>
  <si>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</si>
  <si>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</si>
  <si>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</si>
  <si>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</si>
  <si>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</si>
  <si>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</si>
  <si>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</si>
  <si>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</si>
  <si>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</si>
  <si>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</si>
  <si>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</si>
  <si>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</si>
  <si>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</si>
  <si>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</si>
  <si>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</si>
  <si>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</si>
  <si>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</si>
  <si>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</si>
  <si>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</si>
  <si>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</si>
  <si>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</si>
  <si>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</si>
  <si>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</si>
  <si>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</si>
  <si>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</si>
  <si>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</si>
  <si>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</si>
  <si>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</si>
  <si>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</si>
  <si>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</si>
  <si>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</si>
  <si>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</si>
  <si>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</si>
  <si>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</si>
  <si>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</si>
  <si>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</si>
  <si>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</si>
  <si>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</si>
  <si>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</si>
  <si>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</si>
  <si>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</si>
  <si>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</si>
  <si>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</si>
  <si>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</si>
  <si>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</si>
  <si>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</si>
  <si>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</si>
  <si>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</si>
  <si>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</si>
  <si>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</si>
  <si>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</si>
  <si>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</si>
  <si>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</si>
  <si>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</si>
  <si>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</si>
  <si>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</si>
  <si>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</si>
  <si>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</si>
  <si>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</si>
  <si>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</si>
  <si>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</si>
  <si>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</si>
  <si>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</si>
  <si>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</si>
  <si>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</si>
  <si>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</si>
  <si>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</si>
  <si>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</si>
  <si>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</si>
  <si>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</si>
  <si>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</si>
  <si>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</si>
  <si>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</si>
  <si>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</si>
  <si>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</si>
  <si>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</si>
  <si>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</si>
  <si>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</si>
  <si>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</si>
  <si>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</si>
  <si>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</si>
  <si>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</si>
  <si>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</si>
  <si>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</si>
  <si>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</si>
  <si>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</si>
  <si>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</si>
  <si>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</si>
  <si>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</si>
  <si>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</si>
  <si>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</si>
  <si>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</si>
  <si>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</si>
  <si>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</si>
  <si>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</si>
  <si>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</si>
  <si>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</si>
  <si>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</si>
  <si>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</si>
  <si>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</si>
  <si>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</si>
  <si>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</si>
  <si>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</si>
  <si>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</si>
  <si>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</si>
  <si>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</si>
  <si>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</si>
  <si>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</si>
  <si>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</si>
  <si>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</si>
  <si>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</si>
  <si>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</si>
  <si>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</si>
  <si>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</si>
  <si>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</si>
  <si>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</si>
  <si>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</si>
  <si>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</si>
  <si>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</si>
  <si>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</si>
  <si>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</si>
  <si>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</si>
  <si>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</si>
  <si>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</si>
  <si>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</si>
  <si>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</si>
  <si>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</si>
  <si>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</si>
  <si>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</si>
  <si>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</si>
  <si>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</si>
  <si>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</si>
  <si>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</si>
  <si>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</si>
  <si>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</si>
  <si>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</si>
  <si>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</si>
  <si>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</si>
  <si>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</si>
  <si>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</si>
  <si>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</si>
  <si>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</si>
  <si>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</si>
  <si>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</si>
  <si>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</si>
  <si>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</si>
  <si>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</si>
  <si>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</si>
  <si>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</si>
  <si>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</si>
  <si>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</si>
  <si>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</si>
  <si>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</si>
  <si>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</si>
  <si>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</si>
  <si>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</si>
  <si>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</si>
  <si>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</si>
  <si>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</si>
  <si>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</si>
  <si>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</si>
  <si>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</si>
  <si>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</si>
  <si>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</si>
  <si>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</si>
  <si>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</si>
  <si>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</si>
  <si>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</si>
  <si>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</si>
  <si>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</si>
  <si>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</si>
  <si>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</si>
  <si>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</si>
  <si>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</si>
  <si>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</si>
  <si>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</si>
  <si>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</si>
  <si>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</si>
  <si>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</si>
  <si>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</si>
  <si>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</si>
  <si>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</si>
  <si>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</si>
  <si>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</si>
  <si>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</si>
  <si>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</si>
  <si>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</si>
  <si>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</si>
  <si>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</si>
  <si>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</si>
  <si>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</si>
  <si>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</si>
  <si>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</si>
  <si>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</si>
  <si>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</si>
  <si>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</si>
  <si>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</si>
  <si>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</si>
  <si>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</si>
  <si>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</si>
  <si>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</si>
  <si>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</si>
  <si>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</si>
  <si>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</si>
  <si>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</si>
  <si>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</si>
  <si>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</si>
  <si>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</si>
  <si>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</si>
  <si>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</si>
  <si>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</si>
  <si>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</si>
  <si>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</si>
  <si>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</si>
  <si>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</si>
  <si>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</si>
  <si>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</si>
  <si>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</si>
  <si>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</si>
  <si>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</si>
  <si>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</si>
  <si>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</si>
  <si>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</si>
  <si>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</si>
  <si>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</si>
  <si>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</si>
  <si>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</si>
  <si>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</si>
  <si>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</si>
  <si>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</si>
  <si>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</si>
  <si>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</si>
  <si>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</si>
  <si>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</si>
  <si>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</si>
  <si>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</si>
  <si>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</si>
  <si>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</si>
  <si>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</si>
  <si>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</si>
  <si>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</si>
  <si>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</si>
  <si>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</si>
  <si>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</si>
  <si>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</si>
  <si>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</si>
  <si>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</si>
  <si>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</si>
  <si>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</si>
  <si>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</si>
  <si>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</si>
  <si>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</si>
  <si>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</si>
  <si>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</si>
  <si>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</si>
  <si>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</si>
  <si>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</si>
  <si>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</si>
  <si>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</si>
  <si>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</si>
  <si>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</si>
  <si>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</si>
  <si>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</si>
  <si>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</si>
  <si>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</si>
  <si>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</si>
  <si>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</si>
  <si>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</si>
  <si>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</si>
  <si>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</si>
  <si>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</si>
  <si>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</si>
  <si>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</si>
  <si>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</si>
  <si>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</si>
  <si>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</si>
  <si>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</si>
  <si>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</si>
  <si>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</si>
  <si>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</si>
  <si>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</si>
  <si>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</si>
  <si>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</si>
  <si>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</si>
  <si>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</si>
  <si>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</si>
  <si>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</si>
  <si>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</si>
  <si>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</si>
  <si>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</si>
  <si>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</si>
  <si>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</si>
  <si>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</si>
  <si>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</si>
  <si>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</si>
  <si>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</si>
  <si>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</si>
  <si>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</si>
  <si>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</si>
  <si>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</si>
  <si>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</si>
  <si>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</si>
  <si>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</si>
  <si>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</si>
  <si>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</si>
  <si>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</si>
  <si>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</si>
  <si>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</si>
  <si>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</si>
  <si>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</si>
  <si>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</si>
  <si>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</si>
  <si>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</si>
  <si>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</si>
  <si>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</si>
  <si>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</si>
  <si>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</si>
  <si>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</si>
  <si>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</si>
  <si>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</si>
  <si>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</si>
  <si>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</si>
  <si>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</si>
  <si>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</si>
  <si>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</si>
  <si>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</si>
  <si>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</si>
  <si>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</si>
  <si>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</si>
  <si>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</si>
  <si>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</si>
  <si>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</si>
  <si>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</si>
  <si>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</si>
  <si>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</si>
  <si>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</si>
  <si>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</si>
  <si>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</si>
  <si>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</si>
  <si>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</si>
  <si>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</si>
  <si>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</si>
  <si>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</si>
  <si>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</si>
  <si>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</si>
  <si>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</si>
  <si>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</si>
  <si>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</si>
  <si>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</si>
  <si>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</si>
  <si>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</si>
  <si>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</si>
  <si>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</si>
  <si>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</si>
  <si>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</si>
  <si>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</si>
  <si>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</si>
  <si>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</si>
  <si>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</si>
  <si>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</si>
  <si>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</si>
  <si>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</si>
  <si>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</si>
  <si>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</si>
  <si>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</si>
  <si>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</si>
  <si>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</si>
  <si>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</si>
  <si>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</si>
  <si>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</si>
  <si>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</si>
  <si>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</si>
  <si>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</si>
  <si>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</si>
  <si>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</si>
  <si>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</si>
  <si>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</si>
  <si>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</si>
  <si>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</si>
  <si>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</si>
  <si>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</si>
  <si>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</si>
  <si>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</si>
  <si>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</si>
  <si>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</si>
  <si>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</si>
  <si>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</si>
  <si>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</si>
  <si>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</si>
  <si>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</si>
  <si>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</si>
  <si>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</si>
  <si>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</si>
  <si>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</si>
  <si>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</si>
  <si>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</si>
  <si>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</si>
  <si>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</si>
  <si>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</si>
  <si>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</si>
  <si>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</si>
  <si>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</si>
  <si>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</si>
  <si>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</si>
  <si>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</si>
  <si>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</si>
  <si>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</si>
  <si>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</si>
  <si>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</si>
  <si>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</si>
  <si>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</si>
  <si>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</si>
  <si>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</si>
  <si>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</si>
  <si>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</si>
  <si>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</si>
  <si>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</si>
  <si>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</si>
  <si>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</si>
  <si>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</si>
  <si>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</si>
  <si>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</si>
  <si>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</si>
  <si>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</si>
  <si>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</si>
  <si>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</si>
  <si>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</si>
  <si>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</si>
  <si>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</si>
  <si>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</si>
  <si>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</si>
  <si>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</si>
  <si>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</si>
  <si>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</si>
  <si>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</si>
  <si>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</si>
  <si>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</si>
  <si>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</si>
  <si>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</si>
  <si>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</si>
  <si>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</si>
  <si>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</si>
  <si>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</si>
  <si>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</si>
  <si>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</si>
  <si>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</si>
  <si>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</si>
  <si>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</si>
  <si>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</si>
  <si>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</si>
  <si>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</si>
  <si>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</si>
  <si>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</si>
  <si>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</si>
  <si>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</si>
  <si>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</si>
  <si>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</si>
  <si>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</si>
  <si>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</si>
  <si>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</si>
  <si>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</si>
  <si>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</si>
  <si>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</si>
  <si>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</si>
  <si>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</si>
  <si>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</si>
  <si>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</si>
  <si>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</si>
  <si>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</si>
  <si>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</si>
  <si>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</si>
  <si>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</si>
  <si>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</si>
  <si>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</si>
  <si>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</si>
  <si>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</si>
  <si>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</si>
  <si>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</si>
  <si>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</si>
  <si>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</si>
  <si>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</si>
  <si>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</si>
  <si>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</si>
  <si>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</si>
  <si>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</si>
  <si>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</si>
  <si>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</si>
  <si>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</si>
  <si>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</si>
  <si>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</si>
  <si>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</si>
  <si>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</si>
  <si>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</si>
  <si>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</si>
  <si>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</si>
  <si>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</si>
  <si>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</si>
  <si>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</si>
  <si>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</si>
  <si>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</si>
  <si>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</si>
  <si>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</si>
  <si>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</si>
  <si>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</si>
  <si>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</si>
  <si>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</si>
  <si>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</si>
  <si>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</si>
  <si>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</si>
  <si>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</si>
  <si>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</si>
  <si>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</si>
  <si>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</si>
  <si>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</si>
  <si>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</si>
  <si>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</si>
  <si>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</si>
  <si>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</si>
  <si>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</si>
  <si>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</si>
  <si>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</si>
  <si>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</si>
  <si>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</si>
  <si>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</si>
  <si>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</si>
  <si>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</si>
  <si>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</si>
  <si>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</si>
  <si>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</si>
  <si>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</si>
  <si>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</si>
  <si>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</si>
  <si>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</si>
  <si>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</si>
  <si>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</si>
  <si>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</si>
  <si>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</si>
  <si>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</si>
  <si>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</si>
  <si>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</si>
  <si>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</si>
  <si>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</si>
  <si>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</si>
  <si>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</si>
  <si>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</si>
  <si>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</si>
  <si>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</si>
  <si>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</si>
  <si>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</si>
  <si>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</si>
  <si>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</si>
  <si>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</si>
  <si>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</si>
  <si>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</si>
  <si>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</si>
  <si>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</si>
  <si>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</si>
  <si>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</si>
  <si>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</si>
  <si>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</si>
  <si>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</si>
  <si>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</si>
  <si>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</si>
  <si>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</si>
  <si>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</si>
  <si>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</si>
  <si>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</si>
  <si>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</si>
  <si>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</si>
  <si>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</si>
  <si>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</si>
  <si>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</si>
  <si>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</si>
  <si>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</si>
  <si>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</si>
  <si>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</si>
  <si>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</si>
  <si>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</si>
  <si>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</si>
  <si>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</si>
  <si>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</si>
  <si>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</si>
  <si>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</si>
  <si>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</si>
  <si>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</si>
  <si>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</si>
  <si>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</si>
  <si>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</si>
  <si>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</si>
  <si>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</si>
  <si>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</si>
  <si>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</si>
  <si>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</si>
  <si>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</si>
  <si>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</si>
  <si>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</si>
  <si>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</si>
  <si>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</si>
  <si>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</si>
  <si>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</si>
  <si>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</si>
  <si>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</si>
  <si>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</si>
  <si>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</si>
  <si>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</si>
  <si>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</si>
  <si>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</si>
  <si>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</si>
  <si>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</si>
  <si>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</si>
  <si>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</si>
  <si>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</si>
  <si>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</si>
  <si>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</si>
  <si>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</si>
  <si>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</si>
  <si>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</si>
  <si>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</si>
  <si>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</si>
  <si>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</si>
  <si>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</si>
  <si>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</si>
  <si>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</si>
  <si>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</si>
  <si>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</si>
  <si>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</si>
  <si>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</si>
  <si>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</si>
  <si>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</si>
  <si>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</si>
  <si>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</si>
  <si>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</si>
  <si>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</si>
  <si>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</si>
  <si>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</si>
  <si>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</si>
  <si>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</si>
  <si>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</si>
  <si>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</si>
  <si>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</si>
  <si>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</si>
  <si>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</si>
  <si>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</si>
  <si>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</si>
  <si>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</si>
  <si>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</si>
  <si>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</si>
  <si>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</si>
  <si>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</si>
  <si>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</si>
  <si>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</si>
  <si>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</si>
  <si>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</si>
  <si>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</si>
  <si>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</si>
  <si>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</si>
  <si>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</si>
  <si>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</si>
  <si>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</si>
  <si>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</si>
  <si>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</si>
  <si>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</si>
  <si>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</si>
  <si>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</si>
  <si>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</si>
  <si>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</si>
  <si>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</si>
  <si>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</si>
  <si>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</si>
  <si>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</si>
  <si>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</si>
  <si>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</si>
  <si>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</si>
  <si>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</si>
  <si>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</si>
  <si>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</si>
  <si>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</si>
  <si>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</si>
  <si>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</si>
  <si>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</si>
  <si>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</si>
  <si>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</si>
  <si>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</si>
  <si>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</si>
  <si>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</si>
  <si>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</si>
  <si>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</si>
  <si>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</si>
  <si>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</si>
  <si>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</si>
  <si>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</si>
  <si>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</si>
  <si>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</si>
  <si>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</si>
  <si>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</si>
  <si>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</si>
  <si>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</si>
  <si>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</si>
  <si>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</si>
  <si>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</si>
  <si>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</si>
  <si>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</si>
  <si>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</si>
  <si>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</si>
  <si>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</si>
  <si>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</si>
  <si>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</si>
  <si>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</si>
  <si>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</si>
  <si>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</si>
  <si>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</si>
  <si>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</si>
  <si>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</si>
  <si>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</si>
  <si>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</si>
  <si>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</si>
  <si>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</si>
  <si>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</si>
  <si>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</si>
  <si>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</si>
  <si>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</si>
  <si>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</si>
  <si>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</si>
  <si>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</si>
  <si>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</si>
  <si>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</si>
  <si>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</si>
  <si>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</si>
  <si>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</si>
  <si>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</si>
  <si>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</si>
  <si>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</si>
  <si>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</si>
  <si>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</si>
  <si>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</si>
  <si>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</si>
  <si>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</si>
  <si>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</si>
  <si>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</si>
  <si>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</si>
  <si>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</si>
  <si>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</si>
  <si>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</si>
  <si>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</si>
  <si>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</si>
  <si>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</si>
  <si>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</si>
  <si>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</si>
  <si>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</si>
  <si>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</si>
  <si>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</si>
  <si>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</si>
  <si>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</si>
  <si>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</si>
  <si>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</si>
  <si>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</si>
  <si>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</si>
  <si>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</si>
  <si>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</si>
  <si>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</si>
  <si>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</si>
  <si>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</si>
  <si>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</si>
  <si>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</si>
  <si>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</si>
  <si>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</si>
  <si>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</si>
  <si>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</si>
  <si>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</si>
  <si>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</si>
  <si>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</si>
  <si>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</si>
  <si>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</si>
  <si>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</si>
  <si>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</si>
  <si>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</si>
  <si>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</si>
  <si>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</si>
  <si>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</si>
  <si>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</si>
  <si>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</si>
  <si>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</si>
  <si>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</si>
  <si>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</si>
  <si>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</si>
  <si>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</si>
  <si>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</si>
  <si>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</si>
  <si>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</si>
  <si>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</si>
  <si>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</si>
  <si>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</si>
  <si>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</si>
  <si>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</si>
  <si>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</si>
  <si>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</si>
  <si>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</si>
  <si>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</si>
  <si>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</si>
  <si>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</si>
  <si>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</si>
  <si>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</si>
  <si>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</si>
  <si>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</si>
  <si>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</si>
  <si>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</si>
  <si>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</si>
  <si>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</si>
  <si>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</si>
  <si>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</si>
  <si>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</si>
  <si>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</si>
  <si>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</si>
  <si>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</si>
  <si>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</si>
  <si>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</si>
  <si>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</si>
  <si>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</si>
  <si>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</si>
  <si>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</si>
  <si>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</si>
  <si>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</si>
  <si>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</si>
  <si>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</si>
  <si>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</si>
  <si>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</si>
  <si>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</si>
  <si>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</si>
  <si>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</si>
  <si>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</si>
  <si>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</si>
  <si>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</si>
  <si>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</si>
  <si>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</si>
  <si>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</si>
  <si>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</si>
  <si>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</si>
  <si>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</si>
  <si>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</si>
  <si>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</si>
  <si>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</si>
  <si>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</si>
  <si>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</si>
  <si>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</si>
  <si>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</si>
  <si>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</si>
  <si>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</si>
  <si>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</si>
  <si>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</si>
  <si>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</si>
  <si>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</si>
  <si>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</si>
  <si>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</si>
  <si>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</si>
  <si>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</si>
  <si>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</si>
  <si>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</si>
  <si>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</si>
  <si>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</si>
  <si>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</si>
  <si>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</si>
  <si>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</si>
  <si>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</si>
  <si>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</si>
  <si>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</si>
  <si>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</si>
  <si>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</si>
  <si>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</si>
  <si>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</si>
  <si>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</si>
  <si>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</si>
  <si>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</si>
  <si>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</si>
  <si>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</si>
  <si>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</si>
  <si>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</si>
  <si>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</si>
  <si>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</si>
  <si>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</si>
  <si>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</si>
  <si>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</si>
  <si>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</si>
  <si>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</si>
  <si>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</si>
  <si>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</si>
  <si>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</si>
  <si>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</si>
  <si>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</si>
  <si>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</si>
  <si>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</si>
  <si>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</si>
  <si>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</si>
  <si>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</si>
  <si>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</si>
  <si>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</si>
  <si>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</si>
  <si>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</si>
  <si>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</si>
  <si>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</si>
  <si>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</si>
  <si>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</si>
  <si>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</si>
  <si>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</si>
  <si>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</si>
  <si>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</si>
  <si>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</si>
  <si>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</si>
  <si>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</si>
  <si>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</si>
  <si>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</si>
  <si>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</si>
  <si>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</si>
  <si>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</si>
  <si>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</si>
  <si>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</si>
  <si>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</si>
  <si>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</si>
  <si>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</si>
  <si>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</si>
  <si>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</si>
  <si>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</si>
  <si>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</si>
  <si>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</si>
  <si>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</si>
  <si>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</si>
  <si>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</si>
  <si>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</si>
  <si>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</si>
  <si>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</si>
  <si>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</si>
  <si>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</si>
  <si>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</si>
  <si>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</si>
  <si>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</si>
  <si>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</si>
  <si>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</si>
  <si>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</si>
  <si>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</si>
  <si>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</si>
  <si>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</si>
  <si>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</si>
  <si>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</si>
  <si>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</si>
  <si>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</si>
  <si>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</si>
  <si>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</si>
  <si>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</si>
  <si>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</si>
  <si>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</si>
  <si>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</si>
  <si>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</si>
  <si>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</si>
  <si>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</si>
  <si>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</si>
  <si>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</si>
  <si>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</si>
  <si>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</si>
  <si>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</si>
  <si>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</si>
  <si>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</si>
  <si>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</si>
  <si>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</si>
  <si>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</si>
  <si>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</si>
  <si>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</si>
  <si>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</si>
  <si>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</si>
  <si>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</si>
  <si>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</si>
  <si>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</si>
  <si>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</si>
  <si>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</si>
  <si>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</si>
  <si>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</si>
  <si>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</si>
  <si>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</si>
  <si>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</si>
  <si>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</si>
  <si>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</si>
  <si>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</si>
  <si>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</si>
  <si>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</si>
  <si>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</si>
  <si>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</si>
  <si>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</si>
  <si>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</si>
  <si>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</si>
  <si>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</si>
  <si>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</si>
  <si>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</si>
  <si>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</si>
  <si>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</si>
  <si>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</si>
  <si>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</si>
  <si>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</si>
  <si>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</si>
  <si>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</si>
  <si>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</si>
  <si>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</si>
  <si>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</si>
  <si>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</si>
  <si>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</si>
  <si>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</si>
  <si>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</si>
  <si>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</si>
  <si>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</si>
  <si>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</si>
  <si>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</si>
  <si>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</si>
  <si>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</si>
  <si>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</si>
  <si>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</si>
  <si>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</si>
  <si>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</si>
  <si>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</si>
  <si>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</si>
  <si>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</si>
  <si>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</si>
  <si>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</si>
  <si>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</si>
  <si>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</si>
  <si>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</si>
  <si>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</si>
  <si>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</si>
  <si>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</si>
  <si>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</si>
  <si>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</si>
  <si>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</si>
  <si>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</si>
  <si>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</si>
  <si>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</si>
  <si>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</si>
  <si>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</si>
  <si>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</si>
  <si>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</si>
  <si>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</si>
  <si>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</si>
  <si>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</si>
  <si>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</si>
  <si>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</si>
  <si>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</si>
  <si>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</si>
  <si>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</si>
  <si>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</si>
  <si>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</si>
  <si>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</si>
  <si>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</si>
  <si>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</si>
  <si>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</si>
  <si>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</si>
  <si>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</si>
  <si>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</si>
  <si>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</si>
  <si>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</si>
  <si>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</si>
  <si>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</si>
  <si>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</si>
  <si>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</si>
  <si>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</si>
  <si>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</si>
  <si>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</si>
  <si>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</si>
  <si>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</si>
  <si>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</si>
  <si>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</si>
  <si>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</si>
  <si>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</si>
  <si>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</si>
  <si>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</si>
  <si>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</si>
  <si>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</si>
  <si>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</si>
  <si>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</si>
  <si>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</si>
  <si>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</si>
  <si>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</si>
  <si>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</si>
  <si>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</si>
  <si>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</si>
  <si>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</si>
  <si>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</si>
  <si>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</si>
  <si>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</si>
  <si>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</si>
  <si>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</si>
  <si>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</si>
  <si>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</si>
  <si>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</si>
  <si>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</si>
  <si>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</si>
  <si>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</si>
  <si>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</si>
  <si>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</si>
  <si>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</si>
  <si>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</si>
  <si>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</si>
  <si>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</si>
  <si>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</si>
  <si>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</si>
  <si>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</si>
  <si>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</si>
  <si>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</si>
  <si>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</si>
  <si>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</si>
  <si>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</si>
  <si>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</si>
  <si>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</si>
  <si>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</si>
  <si>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</si>
  <si>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</si>
  <si>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</si>
  <si>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</si>
  <si>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</si>
  <si>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</si>
  <si>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</si>
  <si>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</si>
  <si>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</si>
  <si>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</si>
  <si>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</si>
  <si>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</si>
  <si>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</si>
  <si>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</si>
  <si>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</si>
  <si>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</si>
  <si>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</si>
  <si>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</si>
  <si>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</si>
  <si>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</si>
  <si>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</si>
  <si>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</si>
  <si>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</si>
  <si>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</si>
  <si>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</si>
  <si>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</si>
  <si>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</si>
  <si>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</si>
  <si>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</si>
  <si>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</si>
  <si>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</si>
  <si>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</si>
  <si>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</si>
  <si>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</si>
  <si>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</si>
  <si>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</si>
  <si>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</si>
  <si>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</si>
  <si>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</si>
  <si>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</si>
  <si>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</si>
  <si>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</si>
  <si>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</si>
  <si>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</si>
  <si>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</si>
  <si>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</si>
  <si>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</si>
  <si>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</si>
  <si>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</si>
  <si>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</si>
  <si>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</si>
  <si>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</si>
  <si>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</si>
  <si>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</si>
  <si>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</si>
  <si>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</si>
  <si>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</si>
  <si>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</si>
  <si>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</si>
  <si>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</si>
  <si>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</si>
  <si>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</si>
  <si>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</si>
  <si>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</si>
  <si>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</si>
  <si>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</si>
  <si>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</si>
  <si>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</si>
  <si>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</si>
  <si>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</si>
  <si>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</si>
  <si>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</si>
  <si>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</si>
  <si>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</si>
  <si>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</si>
  <si>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</si>
  <si>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</si>
  <si>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</si>
  <si>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</si>
  <si>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</si>
  <si>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</si>
  <si>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</si>
  <si>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</si>
  <si>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</si>
  <si>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</si>
  <si>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</si>
  <si>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</si>
  <si>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</si>
  <si>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</si>
  <si>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</si>
  <si>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</si>
  <si>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</si>
  <si>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</si>
  <si>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</si>
  <si>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</si>
  <si>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</si>
  <si>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</si>
  <si>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</si>
  <si>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</si>
  <si>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</si>
  <si>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</si>
  <si>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</si>
  <si>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</si>
  <si>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</si>
  <si>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</si>
  <si>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</si>
  <si>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</si>
  <si>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</si>
  <si>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</si>
  <si>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</si>
  <si>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</si>
  <si>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</si>
  <si>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</si>
  <si>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</si>
  <si>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</si>
  <si>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</si>
  <si>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</si>
  <si>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</si>
  <si>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</si>
  <si>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</si>
  <si>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</si>
  <si>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</si>
  <si>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</si>
  <si>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</si>
  <si>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</si>
  <si>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</si>
  <si>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</si>
  <si>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</si>
  <si>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</si>
  <si>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</si>
  <si>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</si>
  <si>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</si>
  <si>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</si>
  <si>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</si>
  <si>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</si>
  <si>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</si>
  <si>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</si>
  <si>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</si>
  <si>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</si>
  <si>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</si>
  <si>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</si>
  <si>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</si>
  <si>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</si>
  <si>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</si>
  <si>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</si>
  <si>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</si>
  <si>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</si>
  <si>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</si>
  <si>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</si>
  <si>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</si>
  <si>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</si>
  <si>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</si>
  <si>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</si>
  <si>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</si>
  <si>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</si>
  <si>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</si>
  <si>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</si>
  <si>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</si>
  <si>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</si>
  <si>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</si>
  <si>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</si>
  <si>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</si>
  <si>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</si>
  <si>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</si>
  <si>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</si>
  <si>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</si>
  <si>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</si>
  <si>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</si>
  <si>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</si>
  <si>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</si>
  <si>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</si>
  <si>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</si>
  <si>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</si>
  <si>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</si>
  <si>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</si>
  <si>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</si>
  <si>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</si>
  <si>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</si>
  <si>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</si>
  <si>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</si>
  <si>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</si>
  <si>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</si>
  <si>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</si>
  <si>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</si>
  <si>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</si>
  <si>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</si>
  <si>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</si>
  <si>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</si>
  <si>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</si>
  <si>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</si>
  <si>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</si>
  <si>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</si>
  <si>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</si>
  <si>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</si>
  <si>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</si>
  <si>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</si>
  <si>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</si>
  <si>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</si>
  <si>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</si>
  <si>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</si>
  <si>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</si>
  <si>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</si>
  <si>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</si>
  <si>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</si>
  <si>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</si>
  <si>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</si>
  <si>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</si>
  <si>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</si>
  <si>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</si>
  <si>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</si>
  <si>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</si>
  <si>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</si>
  <si>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</si>
  <si>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</si>
  <si>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</si>
  <si>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</si>
  <si>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</si>
  <si>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</si>
  <si>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</si>
  <si>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</si>
  <si>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</si>
  <si>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</si>
  <si>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</si>
  <si>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</si>
  <si>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</si>
  <si>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</si>
  <si>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</si>
  <si>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</si>
  <si>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</si>
  <si>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</si>
  <si>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</si>
  <si>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</si>
  <si>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</si>
  <si>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</si>
  <si>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</si>
  <si>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</si>
  <si>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</si>
  <si>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</si>
  <si>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</si>
  <si>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</si>
  <si>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</si>
  <si>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</si>
  <si>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</si>
  <si>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</si>
  <si>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</si>
  <si>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</si>
  <si>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</si>
  <si>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</si>
  <si>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</si>
  <si>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</si>
  <si>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</si>
  <si>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</si>
  <si>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</si>
  <si>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</si>
  <si>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</si>
  <si>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</si>
  <si>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</si>
  <si>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</si>
  <si>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</si>
  <si>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</si>
  <si>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</si>
  <si>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</si>
  <si>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</si>
  <si>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</si>
  <si>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</si>
  <si>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</si>
  <si>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</si>
  <si>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</si>
  <si>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</si>
  <si>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</si>
  <si>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</si>
  <si>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</si>
  <si>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</si>
  <si>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</si>
  <si>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</si>
  <si>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</si>
  <si>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</si>
  <si>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</si>
  <si>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</si>
  <si>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</si>
  <si>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</si>
  <si>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</si>
  <si>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</si>
  <si>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</si>
  <si>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</si>
  <si>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</si>
  <si>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</si>
  <si>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</si>
  <si>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</si>
  <si>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</si>
  <si>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</si>
  <si>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</si>
  <si>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</si>
  <si>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</si>
  <si>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</si>
  <si>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</si>
  <si>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</si>
  <si>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</si>
  <si>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</si>
  <si>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</si>
  <si>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</si>
  <si>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</si>
  <si>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</si>
  <si>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</si>
  <si>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</si>
  <si>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</si>
  <si>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</si>
  <si>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</si>
  <si>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</si>
  <si>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</si>
  <si>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</si>
  <si>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</si>
  <si>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</si>
  <si>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</si>
  <si>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</si>
  <si>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</si>
  <si>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</si>
  <si>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</si>
  <si>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</si>
  <si>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</si>
  <si>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</si>
  <si>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</si>
  <si>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</si>
  <si>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</si>
  <si>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</si>
  <si>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</si>
  <si>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</si>
  <si>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</si>
  <si>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</si>
  <si>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</si>
  <si>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</si>
  <si>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</si>
  <si>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</si>
  <si>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</si>
  <si>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</si>
  <si>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</si>
  <si>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</si>
  <si>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</si>
  <si>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</si>
  <si>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</si>
  <si>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</si>
  <si>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</si>
  <si>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</si>
  <si>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</si>
  <si>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</si>
  <si>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</si>
  <si>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</si>
  <si>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</si>
  <si>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</si>
  <si>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</si>
  <si>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</si>
  <si>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</si>
  <si>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</si>
  <si>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</si>
  <si>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</si>
  <si>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</si>
  <si>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</si>
  <si>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</si>
  <si>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</si>
  <si>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</si>
  <si>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</si>
  <si>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</si>
  <si>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</si>
  <si>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</si>
  <si>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</si>
  <si>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</si>
  <si>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</si>
  <si>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</si>
  <si>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</si>
  <si>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</si>
  <si>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</si>
  <si>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</si>
  <si>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</si>
  <si>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</si>
  <si>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</si>
  <si>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</si>
  <si>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</si>
  <si>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</si>
  <si>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</si>
  <si>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</si>
  <si>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</si>
  <si>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</si>
  <si>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</si>
  <si>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</si>
  <si>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</si>
  <si>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</si>
  <si>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</si>
  <si>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</si>
  <si>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</si>
  <si>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</si>
  <si>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</si>
  <si>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</si>
  <si>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</si>
  <si>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</si>
  <si>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</si>
  <si>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</si>
  <si>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</si>
  <si>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</si>
  <si>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</si>
  <si>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</si>
  <si>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</si>
  <si>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</si>
  <si>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</si>
  <si>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</si>
  <si>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</si>
  <si>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</si>
  <si>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</si>
  <si>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</si>
  <si>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</si>
  <si>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</si>
  <si>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</si>
  <si>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</si>
  <si>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</si>
  <si>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</si>
  <si>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</si>
  <si>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</si>
  <si>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</si>
  <si>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</si>
  <si>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</si>
  <si>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</si>
  <si>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</si>
  <si>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</si>
  <si>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</si>
  <si>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</si>
  <si>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</si>
  <si>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</si>
  <si>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</si>
  <si>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</si>
  <si>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</si>
  <si>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</si>
  <si>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</si>
  <si>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</si>
  <si>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</si>
  <si>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</si>
  <si>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</si>
  <si>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</si>
  <si>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</si>
  <si>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</si>
  <si>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</si>
  <si>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</si>
  <si>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</si>
  <si>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</si>
  <si>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</si>
  <si>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</si>
  <si>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</si>
  <si>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</si>
  <si>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</si>
  <si>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</si>
  <si>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</si>
  <si>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</si>
  <si>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</si>
  <si>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</si>
  <si>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</si>
  <si>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</si>
  <si>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</si>
  <si>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</si>
  <si>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</si>
  <si>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</si>
  <si>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</si>
  <si>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</si>
  <si>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</si>
  <si>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</si>
  <si>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</si>
  <si>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</si>
  <si>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</si>
  <si>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</si>
  <si>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</si>
  <si>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</si>
  <si>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</si>
  <si>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</si>
  <si>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</si>
  <si>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</si>
  <si>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</si>
  <si>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</si>
  <si>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</si>
  <si>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</si>
  <si>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</si>
  <si>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</si>
  <si>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</si>
  <si>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</si>
  <si>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</si>
  <si>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</si>
  <si>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</si>
  <si>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</si>
  <si>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</si>
  <si>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</si>
  <si>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</si>
  <si>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</si>
  <si>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</si>
  <si>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</si>
  <si>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</si>
  <si>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</si>
  <si>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</si>
  <si>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</si>
  <si>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</si>
  <si>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</si>
  <si>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</si>
  <si>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</si>
  <si>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</si>
  <si>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</si>
  <si>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</si>
  <si>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</si>
  <si>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</si>
  <si>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</si>
  <si>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</si>
  <si>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</si>
  <si>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</si>
  <si>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</si>
  <si>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</si>
  <si>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</si>
  <si>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</si>
  <si>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</si>
  <si>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</si>
  <si>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</si>
  <si>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</si>
  <si>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</si>
  <si>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</si>
  <si>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</si>
  <si>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</si>
  <si>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</si>
  <si>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</si>
  <si>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</si>
  <si>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</si>
  <si>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</si>
  <si>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</si>
  <si>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</si>
  <si>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</si>
  <si>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</si>
  <si>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</si>
  <si>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</si>
  <si>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</si>
  <si>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</si>
  <si>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</si>
  <si>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</si>
  <si>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</si>
  <si>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</si>
  <si>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</si>
  <si>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</si>
  <si>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</si>
  <si>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</si>
  <si>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</si>
  <si>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</si>
  <si>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</si>
  <si>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</si>
  <si>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</si>
  <si>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</si>
  <si>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</si>
  <si>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</si>
  <si>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</si>
  <si>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</si>
  <si>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</si>
  <si>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</si>
  <si>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</si>
  <si>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</si>
  <si>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</si>
  <si>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</si>
  <si>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</si>
  <si>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</si>
  <si>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</si>
  <si>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</si>
  <si>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</si>
  <si>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</si>
  <si>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</si>
  <si>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</si>
  <si>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</si>
  <si>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</si>
  <si>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</si>
  <si>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</si>
  <si>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</si>
  <si>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</si>
  <si>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</si>
  <si>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</si>
  <si>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</si>
  <si>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</si>
  <si>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</si>
  <si>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</si>
  <si>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</si>
  <si>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</si>
  <si>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</si>
  <si>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</si>
  <si>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</si>
  <si>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</si>
  <si>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</si>
  <si>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</si>
  <si>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</si>
  <si>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</si>
  <si>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</si>
  <si>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</si>
  <si>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</si>
  <si>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</si>
  <si>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</si>
  <si>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</si>
  <si>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</si>
  <si>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</si>
  <si>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</si>
  <si>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</si>
  <si>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</si>
  <si>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</si>
  <si>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</si>
  <si>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</si>
  <si>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</si>
  <si>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</si>
  <si>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</si>
  <si>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</si>
  <si>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</si>
  <si>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</si>
  <si>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</si>
  <si>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</si>
  <si>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</si>
  <si>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</si>
  <si>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</si>
  <si>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</si>
  <si>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</si>
  <si>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</si>
  <si>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</si>
  <si>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</si>
  <si>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</si>
  <si>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</si>
  <si>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</si>
  <si>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</si>
  <si>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</si>
  <si>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</si>
  <si>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</si>
  <si>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</si>
  <si>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</si>
  <si>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</si>
  <si>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</si>
  <si>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</si>
  <si>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</si>
  <si>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</si>
  <si>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</si>
  <si>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</si>
  <si>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</si>
  <si>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</si>
  <si>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</si>
  <si>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</si>
  <si>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</si>
  <si>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</si>
  <si>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</si>
  <si>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</si>
  <si>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</si>
  <si>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</si>
  <si>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</si>
  <si>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</si>
  <si>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</si>
  <si>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</si>
  <si>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</si>
  <si>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</si>
  <si>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</si>
  <si>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</si>
  <si>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</si>
  <si>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</si>
  <si>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</si>
  <si>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</si>
  <si>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</si>
  <si>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</si>
  <si>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</si>
  <si>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</si>
  <si>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</si>
  <si>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</si>
  <si>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</si>
  <si>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</si>
  <si>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</si>
  <si>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</si>
  <si>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</si>
  <si>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</si>
  <si>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</si>
  <si>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</si>
  <si>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</si>
  <si>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</si>
  <si>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</si>
  <si>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</si>
  <si>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</si>
  <si>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</si>
  <si>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</si>
  <si>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</si>
  <si>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</si>
  <si>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</si>
  <si>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</si>
  <si>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</si>
  <si>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</si>
  <si>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</si>
  <si>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</si>
  <si>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</si>
  <si>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</si>
  <si>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</si>
  <si>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</si>
  <si>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</si>
  <si>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</si>
  <si>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</si>
  <si>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</si>
  <si>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</si>
  <si>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</si>
  <si>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</si>
  <si>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</si>
  <si>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</si>
  <si>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</si>
  <si>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</si>
  <si>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</si>
  <si>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</si>
  <si>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</si>
  <si>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</si>
  <si>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</si>
  <si>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</si>
  <si>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</si>
  <si>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</si>
  <si>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</si>
  <si>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</si>
  <si>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</si>
  <si>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</si>
  <si>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</si>
  <si>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</si>
  <si>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</si>
  <si>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</si>
  <si>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</si>
  <si>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</si>
  <si>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</si>
  <si>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</si>
  <si>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</si>
  <si>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</si>
  <si>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</si>
  <si>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</si>
  <si>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</si>
  <si>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</si>
  <si>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</si>
  <si>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</si>
  <si>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</si>
  <si>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</si>
  <si>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</si>
  <si>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</si>
  <si>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</si>
  <si>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</si>
  <si>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</si>
  <si>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</si>
  <si>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</si>
  <si>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</si>
  <si>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</si>
  <si>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</si>
  <si>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</si>
  <si>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</si>
  <si>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</si>
  <si>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</si>
  <si>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</si>
  <si>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</si>
  <si>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</si>
  <si>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</si>
  <si>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</si>
  <si>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</si>
  <si>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</si>
  <si>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</si>
  <si>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</si>
  <si>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</si>
  <si>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</si>
  <si>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</si>
  <si>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</si>
  <si>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</si>
  <si>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</si>
  <si>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</si>
  <si>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</si>
  <si>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</si>
  <si>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</si>
  <si>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</si>
  <si>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</si>
  <si>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</si>
  <si>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</si>
  <si>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</si>
  <si>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</si>
  <si>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</si>
  <si>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</si>
  <si>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</si>
  <si>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</si>
  <si>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</si>
  <si>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</si>
  <si>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</si>
  <si>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</si>
  <si>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</si>
  <si>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</si>
  <si>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</si>
  <si>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</si>
  <si>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</si>
  <si>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</si>
  <si>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</si>
  <si>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</si>
  <si>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</si>
  <si>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</si>
  <si>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</si>
  <si>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</si>
  <si>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</si>
  <si>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</si>
  <si>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</si>
  <si>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</si>
  <si>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</si>
  <si>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</si>
  <si>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</si>
  <si>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</si>
  <si>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</si>
  <si>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</si>
  <si>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</si>
  <si>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</si>
  <si>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</si>
  <si>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</si>
  <si>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</si>
  <si>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</si>
  <si>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</si>
  <si>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</si>
  <si>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</si>
  <si>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</si>
  <si>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</si>
  <si>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</si>
  <si>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</si>
  <si>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</si>
  <si>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</si>
  <si>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</si>
  <si>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</si>
  <si>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</si>
  <si>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</si>
  <si>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</si>
  <si>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</si>
  <si>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</si>
  <si>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</si>
  <si>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</si>
  <si>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</si>
  <si>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</si>
  <si>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</si>
  <si>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</si>
  <si>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</si>
  <si>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</si>
  <si>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</si>
  <si>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</si>
  <si>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</si>
  <si>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</si>
  <si>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</si>
  <si>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</si>
  <si>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</si>
  <si>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</si>
  <si>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</si>
  <si>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</si>
  <si>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</si>
  <si>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</si>
  <si>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</si>
  <si>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</si>
  <si>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</si>
  <si>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</si>
  <si>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</si>
  <si>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</si>
  <si>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</si>
  <si>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</si>
  <si>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</si>
  <si>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</si>
  <si>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</si>
  <si>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</si>
  <si>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</si>
  <si>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</si>
  <si>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</si>
  <si>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</si>
  <si>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</si>
  <si>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</si>
  <si>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</si>
  <si>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</si>
  <si>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</si>
  <si>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</si>
  <si>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</si>
  <si>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</si>
  <si>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</si>
  <si>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</si>
  <si>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</si>
  <si>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</si>
  <si>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</si>
  <si>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</si>
  <si>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</si>
  <si>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</si>
  <si>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</si>
  <si>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</si>
  <si>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</si>
  <si>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</si>
  <si>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</si>
  <si>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</si>
  <si>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</si>
  <si>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</si>
  <si>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</si>
  <si>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</si>
  <si>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</si>
  <si>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</si>
  <si>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</si>
  <si>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</si>
  <si>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</si>
  <si>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</si>
  <si>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</si>
  <si>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</si>
  <si>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</si>
  <si>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</si>
  <si>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</si>
  <si>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</si>
  <si>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</si>
  <si>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</si>
  <si>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</si>
  <si>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</si>
  <si>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</si>
  <si>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</si>
  <si>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</si>
  <si>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</si>
  <si>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</si>
  <si>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</si>
  <si>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</si>
  <si>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</si>
  <si>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</si>
  <si>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</si>
  <si>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</si>
  <si>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</si>
  <si>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</si>
  <si>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</si>
  <si>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</si>
  <si>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</si>
  <si>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</si>
  <si>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</si>
  <si>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</si>
  <si>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</si>
  <si>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</si>
  <si>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</si>
  <si>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</si>
  <si>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</si>
  <si>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</si>
  <si>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</si>
  <si>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</si>
  <si>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</si>
  <si>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</si>
  <si>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</si>
  <si>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</si>
  <si>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</si>
  <si>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</si>
  <si>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</si>
  <si>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</si>
  <si>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</si>
  <si>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</si>
  <si>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</si>
  <si>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</si>
  <si>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</si>
  <si>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</si>
  <si>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</si>
  <si>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</si>
  <si>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</si>
  <si>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</si>
  <si>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</si>
  <si>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</si>
  <si>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</si>
  <si>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</si>
  <si>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</si>
  <si>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</si>
  <si>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</si>
  <si>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</si>
  <si>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</si>
  <si>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</si>
  <si>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</si>
  <si>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</si>
  <si>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</si>
  <si>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</si>
  <si>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</si>
  <si>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</si>
  <si>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</si>
  <si>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</si>
  <si>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</si>
  <si>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</si>
  <si>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</si>
  <si>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</si>
  <si>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</si>
  <si>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</si>
  <si>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</si>
  <si>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</si>
  <si>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</si>
  <si>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</si>
  <si>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</si>
  <si>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</si>
  <si>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</si>
  <si>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</si>
  <si>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</si>
  <si>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</si>
  <si>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</si>
  <si>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</si>
  <si>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</si>
  <si>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</si>
  <si>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</si>
  <si>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</si>
  <si>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</si>
  <si>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</si>
  <si>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</si>
  <si>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</si>
  <si>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</si>
  <si>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</si>
  <si>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</si>
  <si>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</si>
  <si>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</si>
  <si>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</si>
  <si>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</si>
  <si>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</si>
  <si>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</si>
  <si>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</si>
  <si>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</si>
  <si>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</si>
  <si>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</si>
  <si>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</si>
  <si>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</si>
  <si>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</si>
  <si>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</si>
  <si>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</si>
  <si>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</si>
  <si>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</si>
  <si>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</si>
  <si>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</si>
  <si>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</si>
  <si>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</si>
  <si>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</si>
  <si>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</si>
  <si>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</si>
  <si>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</si>
  <si>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</si>
  <si>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</si>
  <si>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</si>
  <si>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</si>
  <si>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</si>
  <si>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</si>
  <si>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</si>
  <si>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</si>
  <si>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</si>
  <si>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</si>
  <si>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</si>
  <si>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</si>
  <si>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</si>
  <si>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</si>
  <si>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</si>
  <si>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</si>
  <si>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</si>
  <si>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</si>
  <si>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</si>
  <si>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</si>
  <si>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</si>
  <si>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</si>
  <si>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</si>
  <si>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</si>
  <si>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</si>
  <si>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</si>
  <si>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</si>
  <si>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</si>
  <si>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</si>
  <si>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</si>
  <si>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</si>
  <si>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</si>
  <si>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</si>
  <si>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</si>
  <si>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</si>
  <si>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</si>
  <si>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</si>
  <si>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</si>
  <si>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</si>
  <si>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</si>
  <si>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</si>
  <si>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</si>
  <si>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</si>
  <si>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</si>
  <si>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</si>
  <si>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</si>
  <si>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</si>
  <si>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</si>
  <si>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</si>
  <si>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</si>
  <si>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</si>
  <si>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</si>
  <si>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</si>
  <si>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</si>
  <si>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</si>
  <si>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</si>
  <si>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</si>
  <si>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</si>
  <si>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</si>
  <si>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</si>
  <si>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</si>
  <si>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</si>
  <si>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</si>
  <si>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</si>
  <si>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</si>
  <si>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</si>
  <si>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</si>
  <si>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</si>
  <si>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</si>
  <si>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</si>
  <si>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</si>
  <si>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</si>
  <si>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</si>
  <si>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</si>
  <si>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</si>
  <si>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</si>
  <si>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</si>
  <si>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</si>
  <si>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</si>
  <si>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</si>
  <si>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</si>
  <si>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</si>
  <si>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</si>
  <si>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</si>
  <si>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</si>
  <si>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</si>
  <si>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</si>
  <si>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</si>
  <si>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</si>
  <si>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</si>
  <si>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</si>
  <si>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</si>
  <si>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</si>
  <si>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</si>
  <si>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</si>
  <si>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</si>
  <si>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</si>
  <si>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</si>
  <si>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</si>
  <si>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</si>
  <si>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</si>
  <si>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</si>
  <si>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</si>
  <si>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</si>
  <si>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</si>
  <si>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</si>
  <si>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</si>
  <si>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</si>
  <si>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</si>
  <si>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</si>
  <si>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</si>
  <si>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</si>
  <si>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</si>
  <si>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</si>
  <si>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</si>
  <si>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</si>
  <si>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</si>
  <si>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</si>
  <si>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</si>
  <si>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</si>
  <si>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</si>
  <si>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</si>
  <si>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</si>
  <si>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</si>
  <si>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</si>
  <si>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</si>
  <si>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</si>
  <si>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</si>
  <si>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</si>
  <si>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</si>
  <si>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</si>
  <si>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</si>
  <si>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</si>
  <si>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</si>
  <si>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</si>
  <si>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</si>
  <si>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</si>
  <si>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</si>
  <si>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</si>
  <si>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</si>
  <si>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</si>
  <si>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</si>
  <si>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</si>
  <si>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</si>
  <si>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</si>
  <si>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</si>
  <si>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</si>
  <si>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</si>
  <si>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</si>
  <si>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</si>
  <si>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</si>
  <si>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</si>
  <si>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</si>
  <si>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</si>
  <si>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</si>
  <si>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</si>
  <si>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</si>
  <si>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</si>
  <si>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</si>
  <si>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</si>
  <si>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</si>
  <si>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</si>
  <si>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</si>
  <si>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</si>
  <si>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</si>
  <si>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</si>
  <si>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</si>
  <si>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</si>
  <si>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</si>
  <si>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</si>
  <si>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</si>
  <si>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</si>
  <si>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</si>
  <si>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</si>
  <si>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</si>
  <si>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</si>
  <si>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</si>
  <si>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</si>
  <si>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</si>
  <si>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</si>
  <si>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</si>
  <si>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</si>
  <si>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</si>
  <si>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</si>
  <si>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</si>
  <si>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</si>
  <si>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</si>
  <si>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</si>
  <si>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</si>
  <si>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</si>
  <si>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</si>
  <si>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</si>
  <si>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</si>
  <si>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</si>
  <si>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</si>
  <si>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</si>
  <si>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</si>
  <si>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</si>
  <si>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</si>
  <si>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</si>
  <si>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</si>
  <si>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</si>
  <si>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</si>
  <si>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</si>
  <si>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</si>
  <si>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</si>
  <si>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</si>
  <si>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</si>
  <si>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</si>
  <si>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</si>
  <si>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</si>
  <si>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</si>
  <si>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</si>
  <si>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</si>
  <si>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</si>
  <si>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</si>
  <si>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</si>
  <si>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</si>
  <si>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</si>
  <si>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</si>
  <si>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</si>
  <si>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</si>
  <si>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</si>
  <si>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</si>
  <si>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</si>
  <si>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</si>
  <si>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</si>
  <si>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</si>
  <si>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</si>
  <si>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</si>
  <si>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</si>
  <si>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</si>
  <si>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</si>
  <si>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</si>
  <si>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</si>
  <si>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</si>
  <si>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</si>
  <si>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</si>
  <si>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</si>
  <si>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</si>
  <si>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</si>
  <si>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</si>
  <si>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</si>
  <si>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</si>
  <si>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</si>
  <si>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</si>
  <si>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</si>
  <si>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</si>
  <si>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</si>
  <si>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</si>
  <si>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</si>
  <si>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</si>
  <si>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</si>
  <si>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</si>
  <si>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</si>
  <si>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</si>
  <si>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</si>
  <si>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</si>
  <si>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</si>
  <si>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</si>
  <si>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</si>
  <si>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</si>
  <si>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</si>
  <si>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</si>
  <si>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</si>
  <si>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</si>
  <si>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</si>
  <si>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</si>
  <si>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</si>
  <si>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</si>
  <si>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</si>
  <si>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</si>
  <si>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</si>
  <si>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</si>
  <si>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</si>
  <si>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</si>
  <si>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</si>
  <si>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</si>
  <si>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</si>
  <si>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</si>
  <si>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</si>
  <si>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</si>
  <si>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</si>
  <si>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</si>
  <si>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</si>
  <si>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</si>
  <si>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</si>
  <si>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</si>
  <si>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</si>
  <si>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</si>
  <si>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</si>
  <si>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</si>
  <si>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</si>
  <si>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</si>
  <si>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</si>
  <si>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</si>
  <si>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</si>
  <si>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</si>
  <si>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</si>
  <si>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</si>
  <si>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</si>
  <si>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</si>
  <si>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</si>
  <si>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</si>
  <si>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</si>
  <si>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</si>
  <si>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</si>
  <si>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</si>
  <si>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</si>
  <si>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</si>
  <si>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</si>
  <si>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</si>
  <si>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</si>
  <si>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</si>
  <si>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</si>
  <si>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</si>
  <si>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</si>
  <si>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</si>
  <si>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</si>
  <si>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</si>
  <si>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</si>
  <si>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</si>
  <si>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</si>
  <si>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</si>
  <si>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</si>
  <si>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</si>
  <si>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</si>
  <si>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</si>
  <si>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</si>
  <si>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</si>
  <si>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</si>
  <si>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</si>
  <si>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</si>
  <si>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</si>
  <si>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</si>
  <si>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</si>
  <si>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</si>
  <si>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</si>
  <si>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</si>
  <si>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</si>
  <si>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</si>
  <si>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</si>
  <si>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</si>
  <si>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</si>
  <si>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</si>
  <si>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</si>
  <si>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</si>
  <si>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</si>
  <si>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</si>
  <si>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</si>
  <si>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</si>
  <si>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</si>
  <si>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</si>
  <si>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</si>
  <si>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</si>
  <si>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</si>
  <si>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</si>
  <si>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</si>
  <si>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</si>
  <si>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</si>
  <si>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</si>
  <si>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</si>
  <si>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</si>
  <si>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</si>
  <si>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</si>
  <si>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</si>
  <si>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</si>
  <si>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</si>
  <si>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</si>
  <si>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</si>
  <si>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</si>
  <si>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</si>
  <si>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</si>
  <si>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</si>
  <si>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</si>
  <si>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</si>
  <si>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</si>
  <si>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</si>
  <si>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</si>
  <si>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</si>
  <si>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</si>
  <si>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</si>
  <si>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</si>
  <si>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</si>
  <si>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</si>
  <si>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</si>
  <si>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</si>
  <si>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</si>
  <si>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</si>
  <si>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</si>
  <si>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</si>
  <si>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</si>
  <si>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</si>
  <si>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</si>
  <si>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</si>
  <si>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</si>
  <si>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</si>
  <si>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</si>
  <si>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</si>
  <si>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</si>
  <si>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</si>
  <si>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</si>
  <si>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</si>
  <si>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</si>
  <si>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</si>
  <si>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</si>
  <si>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</si>
  <si>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</si>
  <si>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</si>
  <si>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</si>
  <si>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</si>
  <si>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</si>
  <si>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</si>
  <si>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</si>
  <si>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</si>
  <si>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</si>
  <si>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</si>
  <si>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</si>
  <si>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</si>
  <si>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</si>
  <si>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</si>
  <si>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</si>
  <si>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</si>
  <si>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</si>
  <si>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</si>
  <si>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</si>
  <si>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</si>
  <si>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</si>
  <si>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</si>
  <si>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</si>
  <si>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</si>
  <si>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</si>
  <si>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</si>
  <si>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</si>
  <si>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</si>
  <si>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</si>
  <si>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</si>
  <si>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</si>
  <si>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</si>
  <si>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</si>
  <si>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</si>
  <si>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</si>
  <si>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</si>
  <si>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</si>
  <si>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</si>
  <si>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</si>
  <si>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</si>
  <si>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</si>
  <si>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</si>
  <si>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</si>
  <si>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</si>
  <si>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</si>
  <si>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</si>
  <si>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</si>
  <si>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</si>
  <si>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</si>
  <si>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</si>
  <si>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</si>
  <si>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</si>
  <si>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</si>
  <si>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</si>
  <si>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</si>
  <si>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</si>
  <si>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</si>
  <si>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</si>
  <si>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</si>
  <si>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</si>
  <si>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</si>
  <si>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</si>
  <si>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</si>
  <si>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</si>
  <si>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</si>
  <si>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</si>
  <si>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</si>
  <si>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</si>
  <si>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</si>
  <si>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</si>
  <si>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</si>
  <si>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</si>
  <si>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</si>
  <si>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</si>
  <si>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</si>
  <si>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</si>
  <si>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</si>
  <si>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</si>
  <si>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</si>
  <si>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</si>
  <si>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</si>
  <si>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</si>
  <si>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</si>
  <si>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</si>
  <si>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</si>
  <si>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</si>
  <si>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</si>
  <si>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</si>
  <si>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</si>
  <si>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</si>
  <si>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</si>
  <si>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</si>
  <si>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</si>
  <si>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</si>
  <si>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</si>
  <si>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</si>
  <si>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</si>
  <si>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</si>
  <si>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</si>
  <si>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</si>
  <si>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</si>
  <si>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</si>
  <si>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</si>
  <si>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</si>
  <si>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</si>
  <si>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</si>
  <si>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</si>
  <si>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</si>
  <si>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</si>
  <si>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</si>
  <si>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</si>
  <si>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</si>
  <si>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</si>
  <si>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</si>
  <si>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</si>
  <si>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</si>
  <si>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</si>
  <si>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</si>
  <si>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</si>
  <si>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</si>
  <si>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</si>
  <si>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</si>
  <si>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</si>
  <si>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</si>
  <si>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</si>
  <si>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</si>
  <si>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</si>
  <si>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</si>
  <si>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</si>
  <si>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</si>
  <si>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</si>
  <si>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</si>
  <si>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</si>
  <si>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</si>
  <si>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</si>
  <si>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</si>
  <si>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</si>
  <si>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</si>
  <si>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</si>
  <si>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</si>
  <si>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</si>
  <si>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</si>
  <si>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</si>
  <si>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</si>
  <si>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</si>
  <si>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</si>
  <si>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</si>
  <si>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</si>
  <si>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</si>
  <si>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</si>
  <si>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</si>
  <si>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</si>
  <si>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</si>
  <si>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</si>
  <si>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</si>
  <si>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</si>
  <si>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</si>
  <si>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</si>
  <si>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</si>
  <si>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</si>
  <si>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</si>
  <si>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</si>
  <si>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</si>
  <si>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</si>
  <si>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</si>
  <si>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</si>
  <si>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</si>
  <si>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</si>
  <si>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</si>
  <si>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</si>
  <si>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</si>
  <si>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</si>
  <si>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</si>
  <si>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</si>
  <si>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</si>
  <si>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</si>
  <si>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</si>
  <si>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</si>
  <si>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</si>
  <si>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</si>
  <si>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</si>
  <si>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</si>
  <si>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</si>
  <si>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</si>
  <si>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</si>
  <si>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</si>
  <si>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</si>
  <si>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</si>
  <si>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</si>
  <si>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</si>
  <si>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</si>
  <si>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</si>
  <si>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</si>
  <si>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</si>
  <si>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</si>
  <si>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</si>
  <si>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</si>
  <si>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</si>
  <si>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</si>
  <si>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</si>
  <si>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</si>
  <si>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</si>
  <si>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</si>
  <si>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</si>
  <si>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</si>
  <si>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</si>
  <si>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</si>
  <si>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</si>
  <si>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</si>
  <si>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</si>
  <si>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</si>
  <si>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</si>
  <si>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</si>
  <si>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</si>
  <si>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</si>
  <si>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</si>
  <si>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</si>
  <si>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</si>
  <si>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</si>
  <si>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</si>
  <si>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</si>
  <si>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</si>
  <si>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</si>
  <si>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</si>
  <si>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</si>
  <si>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</si>
  <si>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</si>
  <si>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</si>
  <si>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</si>
  <si>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</si>
  <si>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</si>
  <si>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</si>
  <si>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</si>
  <si>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</si>
  <si>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</si>
  <si>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</si>
  <si>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</si>
  <si>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</si>
  <si>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</si>
  <si>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</si>
  <si>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</si>
  <si>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</si>
  <si>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</si>
  <si>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</si>
  <si>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</si>
  <si>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</si>
  <si>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</si>
  <si>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</si>
  <si>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</si>
  <si>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</si>
  <si>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</si>
  <si>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</si>
  <si>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</si>
  <si>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</si>
  <si>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</si>
  <si>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</si>
  <si>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</si>
  <si>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</si>
  <si>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</si>
  <si>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</si>
  <si>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</si>
  <si>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</si>
  <si>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</si>
  <si>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</si>
  <si>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</si>
  <si>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</si>
  <si>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</si>
  <si>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</si>
  <si>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</si>
  <si>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</si>
  <si>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</si>
  <si>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</si>
  <si>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</si>
  <si>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</si>
  <si>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</si>
  <si>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</si>
  <si>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</si>
  <si>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</si>
  <si>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</si>
  <si>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</si>
  <si>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</si>
  <si>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</si>
  <si>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</si>
  <si>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</si>
  <si>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</si>
  <si>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</si>
  <si>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</si>
  <si>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</si>
  <si>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</si>
  <si>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</si>
  <si>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</si>
  <si>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</si>
  <si>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</si>
  <si>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</si>
  <si>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</si>
  <si>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</si>
  <si>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</si>
  <si>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</si>
  <si>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</si>
  <si>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</si>
  <si>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</si>
  <si>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</si>
  <si>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</si>
  <si>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</si>
  <si>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</si>
  <si>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</si>
  <si>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</si>
  <si>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</si>
  <si>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</si>
  <si>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</si>
  <si>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</si>
  <si>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</si>
  <si>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</si>
  <si>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</si>
  <si>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</si>
  <si>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</si>
  <si>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</si>
  <si>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</si>
  <si>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</si>
  <si>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</si>
  <si>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</si>
  <si>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</si>
  <si>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</si>
  <si>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</si>
  <si>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</si>
  <si>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</si>
  <si>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</si>
  <si>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</si>
  <si>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</si>
  <si>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</si>
  <si>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</si>
  <si>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</si>
  <si>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</si>
  <si>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</si>
  <si>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</si>
  <si>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</si>
  <si>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</si>
  <si>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</si>
  <si>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</si>
  <si>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</si>
  <si>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</si>
  <si>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</si>
  <si>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</si>
  <si>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</si>
  <si>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</si>
  <si>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</si>
  <si>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</si>
  <si>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</si>
  <si>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</si>
  <si>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</si>
  <si>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</si>
  <si>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</si>
  <si>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</si>
  <si>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</si>
  <si>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</si>
  <si>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</si>
  <si>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</si>
  <si>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</si>
  <si>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</si>
  <si>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</si>
  <si>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</si>
  <si>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</si>
  <si>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</si>
  <si>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</si>
  <si>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</si>
  <si>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</si>
  <si>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</si>
  <si>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</si>
  <si>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</si>
  <si>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</si>
  <si>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</si>
  <si>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</si>
  <si>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</si>
  <si>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</si>
  <si>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</si>
  <si>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</si>
  <si>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</si>
  <si>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</si>
  <si>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</si>
  <si>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</si>
  <si>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</si>
  <si>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</si>
  <si>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</si>
  <si>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</si>
  <si>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</si>
  <si>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</si>
  <si>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</si>
  <si>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</si>
  <si>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</si>
  <si>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</si>
  <si>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</si>
  <si>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</si>
  <si>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</si>
  <si>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</si>
  <si>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</si>
  <si>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</si>
  <si>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</si>
  <si>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</si>
  <si>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</si>
  <si>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</si>
  <si>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</si>
  <si>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</si>
  <si>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</si>
  <si>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</si>
  <si>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</si>
  <si>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</si>
  <si>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</si>
  <si>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</si>
  <si>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</si>
  <si>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</si>
  <si>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</si>
  <si>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</si>
  <si>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</si>
  <si>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</si>
  <si>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</si>
  <si>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</si>
  <si>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</si>
  <si>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</si>
  <si>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</si>
  <si>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</si>
  <si>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</si>
  <si>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</si>
  <si>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</si>
  <si>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</si>
  <si>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</si>
  <si>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</si>
  <si>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</si>
  <si>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</si>
  <si>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</si>
  <si>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</si>
  <si>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</si>
  <si>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</si>
  <si>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</si>
  <si>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</si>
  <si>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</si>
  <si>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</si>
  <si>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</si>
  <si>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</si>
  <si>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</si>
  <si>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</si>
  <si>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</si>
  <si>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</si>
  <si>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</si>
  <si>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</si>
  <si>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</si>
  <si>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</si>
  <si>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</si>
  <si>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</si>
  <si>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</si>
  <si>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</si>
  <si>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</si>
  <si>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</si>
  <si>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</si>
  <si>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</si>
  <si>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</si>
  <si>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</si>
  <si>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</si>
  <si>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</si>
  <si>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</si>
  <si>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</si>
  <si>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</si>
  <si>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</si>
  <si>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</si>
  <si>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</si>
  <si>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</si>
  <si>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</si>
  <si>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</si>
  <si>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</si>
  <si>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</si>
  <si>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</si>
  <si>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</si>
  <si>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</si>
  <si>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</si>
  <si>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</si>
  <si>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</si>
  <si>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</si>
  <si>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</si>
  <si>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</si>
  <si>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</si>
  <si>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</si>
  <si>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</si>
  <si>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</si>
  <si>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</si>
  <si>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</si>
  <si>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</si>
  <si>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</si>
  <si>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</si>
  <si>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</si>
  <si>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</si>
  <si>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</si>
  <si>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</si>
  <si>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</si>
  <si>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</si>
  <si>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</si>
  <si>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</si>
  <si>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</si>
  <si>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</si>
  <si>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</si>
  <si>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</si>
  <si>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</si>
  <si>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</si>
  <si>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</si>
  <si>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</si>
  <si>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</si>
  <si>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</si>
  <si>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</si>
  <si>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</si>
  <si>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</si>
  <si>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</si>
  <si>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</si>
  <si>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</si>
  <si>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</si>
  <si>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</si>
  <si>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</si>
  <si>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</si>
  <si>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</si>
  <si>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</si>
  <si>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</si>
  <si>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</si>
  <si>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</si>
  <si>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</si>
  <si>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</si>
  <si>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</si>
  <si>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</si>
  <si>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</si>
  <si>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</si>
  <si>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</si>
  <si>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</si>
  <si>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</si>
  <si>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</si>
  <si>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</si>
  <si>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</si>
  <si>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</si>
  <si>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</si>
  <si>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</si>
  <si>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</si>
  <si>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</si>
  <si>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</si>
  <si>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</si>
  <si>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</si>
  <si>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</si>
  <si>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</si>
  <si>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</si>
  <si>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</si>
  <si>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</si>
  <si>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</si>
  <si>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</si>
  <si>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</si>
  <si>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</si>
  <si>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</si>
  <si>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</si>
  <si>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</si>
  <si>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</si>
  <si>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</si>
  <si>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</si>
  <si>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</si>
  <si>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</si>
  <si>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</si>
  <si>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</si>
  <si>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</si>
  <si>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</si>
  <si>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</si>
  <si>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</si>
  <si>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</si>
  <si>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</si>
  <si>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</si>
  <si>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</si>
  <si>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</si>
  <si>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</si>
  <si>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</si>
  <si>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</si>
  <si>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</si>
  <si>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</si>
  <si>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</si>
  <si>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</si>
  <si>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</si>
  <si>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</si>
  <si>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</si>
  <si>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</si>
  <si>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</si>
  <si>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</si>
  <si>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</si>
  <si>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</si>
  <si>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</si>
  <si>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</si>
  <si>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</si>
  <si>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</si>
  <si>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</si>
  <si>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</si>
  <si>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</si>
  <si>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</si>
  <si>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</si>
  <si>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</si>
  <si>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</si>
  <si>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</si>
  <si>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</si>
  <si>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</si>
  <si>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</si>
  <si>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</si>
  <si>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</si>
  <si>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</si>
  <si>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</si>
  <si>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</si>
  <si>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</si>
  <si>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</si>
  <si>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</si>
  <si>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</si>
  <si>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</si>
  <si>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</si>
  <si>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</si>
  <si>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</si>
  <si>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</si>
  <si>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</si>
  <si>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</si>
  <si>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</si>
  <si>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</si>
  <si>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</si>
  <si>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</si>
  <si>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</si>
  <si>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</si>
  <si>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</si>
  <si>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</si>
  <si>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</si>
  <si>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</si>
  <si>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</si>
  <si>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</si>
  <si>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</si>
  <si>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</si>
  <si>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</si>
  <si>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</si>
  <si>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</si>
  <si>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</si>
  <si>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</si>
  <si>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</si>
  <si>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</si>
  <si>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</si>
  <si>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</si>
  <si>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</si>
  <si>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</si>
  <si>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</si>
  <si>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</si>
  <si>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</si>
  <si>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</si>
  <si>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</si>
  <si>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</si>
  <si>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</si>
  <si>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</si>
  <si>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</si>
  <si>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</si>
  <si>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</si>
  <si>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</si>
  <si>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</si>
  <si>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</si>
  <si>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</si>
  <si>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</si>
  <si>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</si>
  <si>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</si>
  <si>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</si>
  <si>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</si>
  <si>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</si>
  <si>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</si>
  <si>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</si>
  <si>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</si>
  <si>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</si>
  <si>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</si>
  <si>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</si>
  <si>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</si>
  <si>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</si>
  <si>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</si>
  <si>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</si>
  <si>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</si>
  <si>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</si>
  <si>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</si>
  <si>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</si>
  <si>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</si>
  <si>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</si>
  <si>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</si>
  <si>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</si>
  <si>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</si>
  <si>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</si>
  <si>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</si>
  <si>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</si>
  <si>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</si>
  <si>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</si>
  <si>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</si>
  <si>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</si>
  <si>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</si>
  <si>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</si>
  <si>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</si>
  <si>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</si>
  <si>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</si>
  <si>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</si>
  <si>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</si>
  <si>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</si>
  <si>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</si>
  <si>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</si>
  <si>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</si>
  <si>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</si>
  <si>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</si>
  <si>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</si>
  <si>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</si>
  <si>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</si>
  <si>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</si>
  <si>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</si>
  <si>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</si>
  <si>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</si>
  <si>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</si>
  <si>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</si>
  <si>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</si>
  <si>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</si>
  <si>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</si>
  <si>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</si>
  <si>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</si>
  <si>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</si>
  <si>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</si>
  <si>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</si>
  <si>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</si>
  <si>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</si>
  <si>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</si>
  <si>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</si>
  <si>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</si>
  <si>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</si>
  <si>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</si>
  <si>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</si>
  <si>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</si>
  <si>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</si>
  <si>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</si>
  <si>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</si>
  <si>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</si>
  <si>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</si>
  <si>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</si>
  <si>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</si>
  <si>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</si>
  <si>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</si>
  <si>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</si>
  <si>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</si>
  <si>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</si>
  <si>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</si>
  <si>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</si>
  <si>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</si>
  <si>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</si>
  <si>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</si>
  <si>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</si>
  <si>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</si>
  <si>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</si>
  <si>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</si>
  <si>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</si>
  <si>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</si>
  <si>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</si>
  <si>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</si>
  <si>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</si>
  <si>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</si>
  <si>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</si>
  <si>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</si>
  <si>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</si>
  <si>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</si>
  <si>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</si>
  <si>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</si>
  <si>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</si>
  <si>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</si>
  <si>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</si>
  <si>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</si>
  <si>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</si>
  <si>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</si>
  <si>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</si>
  <si>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</si>
  <si>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</si>
  <si>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</si>
  <si>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</si>
  <si>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</si>
  <si>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</si>
  <si>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</si>
  <si>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</si>
  <si>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</si>
  <si>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</si>
  <si>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</si>
  <si>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</si>
  <si>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</si>
  <si>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</si>
  <si>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</si>
  <si>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</si>
  <si>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</si>
  <si>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</si>
  <si>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</si>
  <si>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</si>
  <si>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</si>
  <si>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</si>
  <si>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</si>
  <si>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</si>
  <si>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</si>
  <si>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</si>
  <si>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</si>
  <si>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</si>
  <si>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</si>
  <si>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</si>
  <si>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</si>
  <si>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</si>
  <si>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</si>
  <si>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</si>
  <si>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</si>
  <si>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</si>
  <si>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</si>
  <si>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</si>
  <si>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</si>
  <si>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</si>
  <si>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</si>
  <si>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</si>
  <si>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</si>
  <si>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</si>
  <si>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</si>
  <si>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</si>
  <si>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</si>
  <si>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</si>
  <si>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</si>
  <si>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</si>
  <si>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</si>
  <si>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</si>
  <si>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</si>
  <si>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</si>
  <si>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</si>
  <si>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</si>
  <si>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</si>
  <si>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</si>
  <si>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</si>
  <si>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</si>
  <si>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</si>
  <si>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</si>
  <si>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</si>
  <si>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</si>
  <si>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</si>
  <si>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</si>
  <si>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</si>
  <si>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</si>
  <si>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</si>
  <si>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</si>
  <si>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</si>
  <si>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</si>
  <si>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</si>
  <si>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</si>
  <si>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</si>
  <si>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</si>
  <si>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</si>
  <si>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</si>
  <si>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</si>
  <si>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</si>
  <si>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</si>
  <si>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</si>
  <si>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</si>
  <si>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</si>
  <si>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</si>
  <si>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</si>
  <si>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</si>
  <si>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</si>
  <si>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</si>
  <si>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</si>
  <si>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</si>
  <si>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</si>
  <si>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</si>
  <si>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</si>
  <si>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</si>
  <si>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</si>
  <si>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</si>
  <si>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</si>
  <si>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</si>
  <si>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</si>
  <si>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</si>
  <si>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</si>
  <si>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</si>
  <si>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</si>
  <si>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</si>
  <si>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</si>
  <si>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</si>
  <si>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</si>
  <si>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</si>
  <si>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</si>
  <si>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</si>
  <si>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</si>
  <si>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</si>
  <si>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</si>
  <si>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</si>
  <si>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</si>
  <si>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</si>
  <si>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</si>
  <si>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</si>
  <si>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</si>
  <si>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</si>
  <si>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</si>
  <si>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</si>
  <si>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</si>
  <si>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</si>
  <si>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</si>
  <si>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</si>
  <si>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</si>
  <si>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</si>
  <si>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</si>
  <si>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</si>
  <si>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</si>
  <si>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</si>
  <si>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</si>
  <si>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</si>
  <si>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</si>
  <si>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</si>
  <si>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</si>
  <si>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</si>
  <si>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</si>
  <si>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</si>
  <si>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</si>
  <si>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</si>
  <si>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</si>
  <si>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</si>
  <si>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</si>
  <si>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</si>
  <si>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</si>
  <si>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</si>
  <si>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</si>
  <si>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</si>
  <si>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</si>
  <si>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</si>
  <si>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</si>
  <si>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</si>
  <si>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</si>
  <si>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</si>
  <si>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</si>
  <si>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</si>
  <si>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</si>
  <si>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</si>
  <si>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</si>
  <si>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</si>
  <si>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</si>
  <si>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</si>
  <si>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</si>
  <si>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</si>
  <si>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</si>
  <si>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</si>
  <si>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</si>
  <si>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</si>
  <si>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</si>
  <si>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</si>
  <si>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</si>
  <si>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</si>
  <si>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</si>
  <si>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</si>
  <si>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</si>
  <si>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</si>
  <si>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</si>
  <si>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</si>
  <si>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</si>
  <si>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</si>
  <si>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</si>
  <si>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</si>
  <si>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</si>
  <si>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</si>
  <si>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</si>
  <si>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</si>
  <si>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</si>
  <si>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</si>
  <si>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</si>
  <si>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</si>
  <si>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</si>
  <si>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</si>
  <si>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</si>
  <si>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</si>
  <si>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</si>
  <si>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</si>
  <si>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</si>
  <si>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</si>
  <si>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</si>
  <si>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</si>
  <si>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</si>
  <si>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</si>
  <si>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</si>
  <si>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</si>
  <si>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</si>
  <si>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</si>
  <si>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</si>
  <si>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</si>
  <si>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</si>
  <si>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</si>
  <si>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</si>
  <si>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</si>
  <si>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</si>
  <si>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</si>
  <si>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</si>
  <si>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</si>
  <si>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</si>
  <si>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</si>
  <si>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</si>
  <si>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</si>
  <si>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</si>
  <si>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</si>
  <si>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</si>
  <si>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</si>
  <si>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</si>
  <si>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</si>
  <si>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</si>
  <si>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</si>
  <si>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</si>
  <si>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</si>
  <si>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</si>
  <si>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</si>
  <si>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</si>
  <si>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</si>
  <si>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</si>
  <si>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</si>
  <si>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</si>
  <si>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</si>
  <si>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</si>
  <si>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</si>
  <si>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</si>
  <si>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</si>
  <si>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</si>
  <si>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</si>
  <si>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</si>
  <si>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</si>
  <si>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</si>
  <si>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</si>
  <si>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</si>
  <si>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</si>
  <si>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</si>
  <si>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</si>
  <si>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</si>
  <si>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</si>
  <si>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</si>
  <si>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</si>
  <si>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</si>
  <si>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</si>
  <si>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</si>
  <si>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</si>
  <si>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</si>
  <si>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</si>
  <si>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</si>
  <si>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</si>
  <si>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</si>
  <si>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</si>
  <si>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</si>
  <si>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</si>
  <si>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</si>
  <si>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</si>
  <si>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</si>
  <si>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</si>
  <si>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</si>
  <si>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</si>
  <si>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</si>
  <si>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</si>
  <si>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</si>
  <si>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</si>
  <si>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</si>
  <si>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</si>
  <si>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</si>
  <si>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</si>
  <si>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</si>
  <si>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</si>
  <si>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</si>
  <si>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</si>
  <si>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</si>
  <si>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</si>
  <si>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</si>
  <si>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</si>
  <si>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</si>
  <si>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</si>
  <si>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</si>
  <si>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</si>
  <si>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</si>
  <si>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</si>
  <si>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</si>
  <si>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</si>
  <si>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</si>
  <si>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</si>
  <si>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</si>
  <si>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</si>
  <si>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</si>
  <si>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</si>
  <si>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</si>
  <si>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</si>
  <si>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</si>
  <si>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</si>
  <si>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</si>
  <si>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</si>
  <si>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</si>
  <si>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</si>
  <si>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</si>
  <si>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</si>
  <si>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</si>
  <si>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</si>
  <si>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</si>
  <si>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</si>
  <si>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</si>
  <si>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</si>
  <si>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</si>
  <si>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</si>
  <si>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</si>
  <si>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</si>
  <si>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</si>
  <si>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</si>
  <si>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</si>
  <si>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</si>
  <si>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</si>
  <si>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</si>
  <si>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</si>
  <si>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</si>
  <si>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</si>
  <si>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</si>
  <si>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</si>
  <si>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</si>
  <si>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</si>
  <si>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</si>
  <si>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</si>
  <si>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</si>
  <si>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</si>
  <si>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</si>
  <si>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</si>
  <si>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</si>
  <si>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</si>
  <si>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</si>
  <si>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</si>
  <si>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</si>
  <si>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</si>
  <si>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</si>
  <si>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</si>
  <si>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</si>
  <si>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</si>
  <si>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</si>
  <si>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</si>
  <si>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</si>
  <si>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</si>
  <si>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</si>
  <si>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</si>
  <si>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</si>
  <si>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</si>
  <si>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</si>
  <si>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</si>
  <si>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</si>
  <si>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</si>
  <si>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</si>
  <si>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</si>
  <si>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</si>
  <si>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</si>
  <si>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</si>
  <si>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</si>
  <si>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</si>
  <si>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</si>
  <si>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</si>
  <si>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</si>
  <si>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</si>
  <si>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</si>
  <si>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</si>
  <si>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</si>
  <si>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</si>
  <si>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</si>
  <si>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</si>
  <si>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</si>
  <si>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</si>
  <si>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</si>
  <si>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</si>
  <si>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</si>
  <si>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</si>
  <si>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</si>
  <si>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</si>
  <si>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</si>
  <si>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</si>
  <si>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</si>
  <si>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</si>
  <si>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</si>
  <si>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</si>
  <si>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</si>
  <si>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</si>
  <si>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</si>
  <si>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</si>
  <si>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</si>
  <si>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</si>
  <si>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</si>
  <si>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</si>
  <si>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</si>
  <si>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</si>
  <si>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</si>
  <si>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</si>
  <si>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</si>
  <si>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</si>
  <si>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</si>
  <si>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</si>
  <si>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</si>
  <si>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</si>
  <si>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</si>
  <si>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</si>
  <si>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</si>
  <si>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</si>
  <si>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</si>
  <si>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</si>
  <si>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</si>
  <si>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</si>
  <si>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</si>
  <si>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</si>
  <si>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</si>
  <si>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</si>
  <si>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</si>
  <si>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</si>
  <si>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</si>
  <si>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</si>
  <si>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</si>
  <si>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</si>
  <si>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</si>
  <si>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</si>
  <si>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</si>
  <si>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</si>
  <si>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</si>
  <si>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</si>
  <si>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</si>
  <si>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</si>
  <si>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</si>
  <si>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</si>
  <si>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</si>
  <si>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</si>
  <si>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</si>
  <si>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</si>
  <si>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</si>
  <si>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</si>
  <si>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</si>
  <si>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</si>
  <si>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</si>
  <si>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</si>
  <si>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</si>
  <si>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</si>
  <si>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</si>
  <si>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</si>
  <si>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</si>
  <si>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</si>
  <si>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</si>
  <si>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</si>
  <si>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</si>
  <si>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</si>
  <si>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</si>
  <si>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</si>
  <si>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</si>
  <si>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</si>
  <si>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</si>
  <si>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</si>
  <si>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</si>
  <si>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</si>
  <si>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</si>
  <si>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</si>
  <si>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</si>
  <si>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</si>
  <si>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</si>
  <si>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</si>
  <si>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</si>
  <si>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</si>
  <si>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</si>
  <si>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</si>
  <si>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</si>
  <si>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</si>
  <si>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</si>
  <si>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</si>
  <si>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</si>
  <si>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</si>
  <si>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</si>
  <si>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</si>
  <si>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</si>
  <si>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</si>
  <si>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</si>
  <si>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</si>
  <si>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</si>
  <si>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</si>
  <si>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</si>
  <si>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</si>
  <si>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</si>
  <si>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</si>
  <si>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</si>
  <si>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</si>
  <si>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</si>
  <si>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</si>
  <si>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</si>
  <si>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</si>
  <si>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</si>
  <si>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</si>
  <si>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</si>
  <si>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</si>
  <si>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</si>
  <si>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</si>
  <si>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</si>
  <si>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</si>
  <si>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</si>
  <si>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</si>
  <si>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</si>
  <si>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</si>
  <si>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</si>
  <si>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</si>
  <si>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</si>
  <si>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</si>
  <si>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</si>
  <si>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</si>
  <si>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</si>
  <si>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</si>
  <si>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</si>
  <si>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</si>
  <si>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</si>
  <si>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</si>
  <si>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</si>
  <si>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</si>
  <si>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</si>
  <si>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</si>
  <si>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</si>
  <si>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</si>
  <si>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</si>
  <si>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</si>
  <si>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</si>
  <si>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</si>
  <si>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</si>
  <si>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</si>
  <si>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</si>
  <si>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</si>
  <si>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</si>
  <si>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</si>
  <si>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</si>
  <si>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</si>
  <si>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</si>
  <si>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</si>
  <si>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</si>
  <si>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</si>
  <si>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</si>
  <si>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</si>
  <si>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</si>
  <si>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</si>
  <si>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</si>
  <si>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</si>
  <si>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</si>
  <si>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</si>
  <si>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</si>
  <si>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</si>
  <si>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</si>
  <si>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</si>
  <si>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</si>
  <si>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</si>
  <si>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</si>
  <si>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</si>
  <si>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</si>
  <si>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</si>
  <si>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</si>
  <si>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</si>
  <si>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</si>
  <si>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</si>
  <si>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</si>
  <si>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</si>
  <si>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</si>
  <si>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</si>
  <si>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</si>
  <si>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</si>
  <si>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</si>
  <si>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</si>
  <si>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</si>
  <si>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</si>
  <si>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</si>
  <si>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</si>
  <si>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</si>
  <si>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</si>
  <si>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</si>
  <si>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</si>
  <si>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</si>
  <si>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</si>
  <si>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</si>
  <si>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</si>
  <si>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</si>
  <si>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</si>
  <si>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</si>
  <si>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</si>
  <si>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</si>
  <si>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</si>
  <si>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</si>
  <si>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</si>
  <si>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</si>
  <si>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</si>
  <si>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</si>
  <si>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</si>
  <si>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</si>
  <si>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</si>
  <si>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</si>
  <si>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</si>
  <si>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</si>
  <si>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</si>
  <si>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</si>
  <si>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</si>
  <si>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</si>
  <si>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</si>
  <si>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</si>
  <si>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</si>
  <si>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</si>
  <si>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</si>
  <si>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</si>
  <si>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</si>
  <si>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</si>
  <si>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</si>
  <si>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</si>
  <si>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</si>
  <si>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</si>
  <si>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</si>
  <si>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</si>
  <si>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</si>
  <si>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</si>
  <si>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</si>
  <si>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</si>
  <si>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</si>
  <si>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</si>
  <si>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</si>
  <si>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</si>
  <si>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</si>
  <si>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</si>
  <si>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</si>
  <si>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</si>
  <si>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</si>
  <si>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</si>
  <si>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</si>
  <si>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</si>
  <si>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</si>
  <si>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</si>
  <si>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</si>
  <si>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</si>
  <si>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</si>
  <si>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</si>
  <si>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</si>
  <si>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</si>
  <si>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</si>
  <si>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</si>
  <si>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</si>
  <si>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</si>
  <si>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</si>
  <si>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</si>
  <si>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</si>
  <si>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</si>
  <si>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</si>
  <si>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</si>
  <si>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</si>
  <si>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</si>
  <si>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</si>
  <si>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</si>
  <si>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</si>
  <si>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</si>
  <si>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</si>
  <si>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</si>
  <si>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</si>
  <si>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</si>
  <si>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</si>
  <si>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</si>
  <si>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</si>
  <si>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</si>
  <si>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</si>
  <si>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</si>
  <si>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</si>
  <si>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</si>
  <si>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</si>
  <si>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</si>
  <si>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</si>
  <si>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</si>
  <si>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</si>
  <si>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</si>
  <si>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</si>
  <si>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</si>
  <si>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</si>
  <si>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</si>
  <si>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</si>
  <si>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</si>
  <si>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</si>
  <si>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</si>
  <si>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</si>
  <si>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</si>
  <si>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</si>
  <si>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</si>
  <si>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</si>
  <si>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</si>
  <si>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</si>
  <si>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</si>
  <si>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</si>
  <si>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</si>
  <si>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</si>
  <si>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</si>
  <si>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</si>
  <si>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</si>
  <si>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</si>
  <si>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</si>
  <si>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</si>
  <si>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</si>
  <si>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</si>
  <si>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</si>
  <si>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</si>
  <si>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</si>
  <si>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</si>
  <si>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</si>
  <si>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</si>
  <si>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</si>
  <si>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</si>
  <si>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</si>
  <si>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</si>
  <si>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</si>
  <si>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</si>
  <si>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</si>
  <si>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</si>
  <si>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</si>
  <si>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</si>
  <si>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</si>
  <si>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</si>
  <si>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</si>
  <si>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</si>
  <si>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</si>
  <si>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</si>
  <si>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</si>
  <si>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</si>
  <si>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</si>
  <si>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</si>
  <si>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</si>
  <si>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</si>
  <si>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</si>
  <si>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</si>
  <si>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</si>
  <si>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</si>
  <si>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</si>
  <si>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</si>
  <si>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</si>
  <si>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</si>
  <si>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</si>
  <si>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</si>
  <si>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</si>
  <si>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</si>
  <si>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</si>
  <si>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</si>
  <si>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</si>
  <si>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</si>
  <si>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</si>
  <si>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</si>
  <si>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</si>
  <si>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</si>
  <si>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</si>
  <si>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</si>
  <si>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</si>
  <si>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</si>
  <si>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</si>
  <si>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</si>
  <si>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</si>
  <si>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</si>
  <si>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</si>
  <si>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</si>
  <si>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</si>
  <si>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</si>
  <si>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</si>
  <si>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</si>
  <si>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</si>
  <si>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</si>
  <si>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</si>
  <si>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</si>
  <si>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</si>
  <si>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</si>
  <si>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</si>
  <si>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</si>
  <si>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</si>
  <si>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</si>
  <si>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</si>
  <si>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</si>
  <si>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</si>
  <si>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</si>
  <si>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</si>
  <si>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</si>
  <si>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</si>
  <si>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</si>
  <si>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</si>
  <si>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</si>
  <si>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</si>
  <si>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</si>
  <si>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</si>
  <si>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</si>
  <si>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</si>
  <si>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</si>
  <si>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</si>
  <si>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</si>
  <si>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</si>
  <si>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</si>
  <si>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</si>
  <si>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</si>
  <si>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</si>
  <si>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</si>
  <si>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</si>
  <si>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</si>
  <si>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</si>
  <si>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</si>
  <si>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</si>
  <si>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</si>
  <si>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</si>
  <si>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</si>
  <si>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</si>
  <si>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</si>
  <si>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</si>
  <si>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</si>
  <si>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</si>
  <si>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</si>
  <si>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</si>
  <si>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</si>
  <si>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</si>
  <si>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</si>
  <si>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</si>
  <si>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</si>
  <si>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</si>
  <si>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</si>
  <si>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</si>
  <si>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</si>
  <si>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</si>
  <si>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</si>
  <si>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</si>
  <si>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</si>
  <si>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</si>
  <si>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</si>
  <si>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</si>
  <si>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</si>
  <si>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</si>
  <si>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</si>
  <si>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</si>
  <si>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</si>
  <si>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</si>
  <si>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</si>
  <si>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</si>
  <si>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</si>
  <si>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</si>
  <si>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</si>
  <si>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</si>
  <si>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</si>
  <si>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</si>
  <si>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</si>
  <si>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</si>
  <si>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</si>
  <si>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</si>
  <si>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</si>
  <si>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</si>
  <si>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</si>
  <si>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</si>
  <si>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</si>
  <si>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</si>
  <si>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</si>
  <si>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</si>
  <si>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</si>
  <si>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</si>
  <si>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</si>
  <si>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</si>
  <si>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</si>
  <si>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</si>
  <si>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</si>
  <si>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</si>
  <si>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</si>
  <si>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</si>
  <si>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</si>
  <si>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</si>
  <si>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</si>
  <si>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</si>
  <si>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</si>
  <si>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</si>
  <si>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</si>
  <si>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</si>
  <si>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</si>
  <si>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</si>
  <si>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</si>
  <si>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</si>
  <si>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</si>
  <si>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</si>
  <si>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</si>
  <si>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</si>
  <si>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</si>
  <si>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</si>
  <si>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</si>
  <si>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</si>
  <si>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</si>
  <si>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</si>
  <si>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</si>
  <si>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</si>
  <si>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</si>
  <si>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</si>
  <si>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</si>
  <si>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</si>
  <si>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</si>
  <si>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</si>
  <si>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</si>
  <si>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</si>
  <si>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</si>
  <si>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</si>
  <si>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</si>
  <si>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</si>
  <si>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</si>
  <si>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</si>
  <si>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</si>
  <si>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</si>
  <si>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</si>
  <si>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</si>
  <si>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</si>
  <si>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</si>
  <si>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</si>
  <si>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</si>
  <si>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</si>
  <si>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</si>
  <si>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</si>
  <si>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</si>
  <si>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</si>
  <si>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</si>
  <si>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</si>
  <si>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</si>
  <si>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</si>
  <si>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</si>
  <si>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</si>
  <si>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</si>
  <si>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</si>
  <si>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</si>
  <si>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</si>
  <si>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</si>
  <si>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</si>
  <si>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</si>
  <si>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</si>
  <si>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</si>
  <si>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</si>
  <si>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</si>
  <si>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</si>
  <si>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</si>
  <si>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</si>
  <si>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</si>
  <si>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</si>
  <si>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</si>
  <si>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</si>
  <si>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</si>
  <si>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</si>
  <si>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</si>
  <si>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</si>
  <si>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</si>
  <si>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</si>
  <si>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</si>
  <si>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</si>
  <si>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</si>
  <si>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</si>
  <si>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</si>
  <si>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</si>
  <si>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</si>
  <si>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</si>
  <si>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</si>
  <si>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</si>
  <si>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</si>
  <si>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</si>
  <si>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</si>
  <si>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</si>
  <si>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</si>
  <si>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</si>
  <si>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</si>
  <si>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</si>
  <si>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</si>
  <si>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</si>
  <si>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</si>
  <si>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</si>
  <si>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</si>
  <si>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</si>
  <si>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</si>
  <si>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</si>
  <si>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</si>
  <si>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</si>
  <si>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</si>
  <si>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</si>
  <si>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</si>
  <si>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</si>
  <si>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</si>
  <si>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</si>
  <si>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</si>
  <si>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</si>
  <si>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</si>
  <si>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</si>
  <si>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</si>
  <si>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</si>
  <si>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</si>
  <si>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</si>
  <si>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</si>
  <si>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</si>
  <si>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</si>
  <si>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</si>
  <si>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</si>
  <si>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</si>
  <si>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</si>
  <si>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</si>
  <si>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</si>
  <si>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</si>
  <si>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</si>
  <si>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</si>
  <si>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</si>
  <si>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</si>
  <si>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</si>
  <si>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</si>
  <si>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</si>
  <si>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</si>
  <si>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</si>
  <si>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</si>
  <si>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</si>
  <si>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</si>
  <si>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</si>
  <si>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</si>
  <si>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</si>
  <si>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</si>
  <si>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</si>
  <si>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</si>
  <si>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</si>
  <si>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</si>
  <si>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</si>
  <si>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</si>
  <si>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</si>
  <si>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</si>
  <si>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</si>
  <si>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</si>
  <si>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</si>
  <si>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</si>
  <si>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</si>
  <si>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</si>
  <si>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</si>
  <si>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</si>
  <si>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</si>
  <si>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</si>
  <si>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</si>
  <si>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</si>
  <si>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</si>
  <si>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</si>
  <si>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</si>
  <si>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</si>
  <si>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</si>
  <si>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</si>
  <si>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</si>
  <si>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</si>
  <si>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</si>
  <si>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</si>
  <si>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</si>
  <si>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</si>
  <si>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</si>
  <si>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</si>
  <si>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</si>
  <si>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</si>
  <si>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</si>
  <si>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</si>
  <si>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</si>
  <si>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</si>
  <si>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</si>
  <si>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</si>
  <si>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</si>
  <si>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</si>
  <si>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</si>
  <si>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</si>
  <si>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</si>
  <si>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</si>
  <si>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</si>
  <si>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</si>
  <si>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</si>
  <si>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</si>
  <si>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</si>
  <si>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</si>
  <si>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</si>
  <si>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</si>
  <si>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</si>
  <si>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</si>
  <si>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</si>
  <si>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</si>
  <si>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</si>
  <si>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</si>
  <si>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</si>
  <si>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</si>
  <si>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</si>
  <si>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</si>
  <si>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</si>
  <si>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</si>
  <si>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</si>
  <si>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</si>
  <si>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</si>
  <si>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</si>
  <si>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</si>
  <si>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</si>
  <si>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</si>
  <si>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</si>
  <si>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</si>
  <si>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</si>
  <si>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</si>
  <si>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</si>
  <si>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</si>
  <si>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</si>
  <si>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</si>
  <si>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</si>
  <si>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</si>
  <si>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</si>
  <si>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</si>
  <si>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</si>
  <si>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</si>
  <si>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</si>
  <si>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</si>
  <si>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</si>
  <si>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</si>
  <si>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</si>
  <si>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</si>
  <si>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</si>
  <si>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</si>
  <si>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</si>
  <si>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</si>
  <si>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</si>
  <si>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</si>
  <si>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</si>
  <si>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</si>
  <si>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</si>
  <si>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</si>
  <si>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</si>
  <si>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</si>
  <si>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</si>
  <si>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</si>
  <si>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</si>
  <si>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</si>
  <si>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</si>
  <si>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</si>
  <si>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</si>
  <si>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</si>
  <si>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</si>
  <si>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</si>
  <si>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</si>
  <si>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</si>
  <si>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</si>
  <si>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</si>
  <si>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</si>
  <si>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</si>
  <si>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</si>
  <si>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</si>
  <si>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</si>
  <si>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</si>
  <si>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</si>
  <si>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</si>
  <si>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</si>
  <si>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</si>
  <si>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</si>
  <si>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</si>
  <si>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</si>
  <si>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</si>
  <si>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</si>
  <si>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</si>
  <si>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</si>
  <si>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</si>
  <si>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</si>
  <si>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</si>
  <si>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</si>
  <si>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</si>
  <si>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</si>
  <si>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</si>
  <si>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</si>
  <si>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</si>
  <si>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</si>
  <si>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</si>
  <si>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</si>
  <si>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</si>
  <si>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</si>
  <si>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</si>
  <si>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</si>
  <si>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</si>
  <si>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</si>
  <si>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</si>
  <si>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</si>
  <si>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</si>
  <si>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</si>
  <si>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</si>
  <si>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</si>
  <si>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</si>
  <si>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</si>
  <si>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</si>
  <si>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</si>
  <si>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</si>
  <si>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</si>
  <si>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</si>
  <si>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</si>
  <si>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</si>
  <si>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</si>
  <si>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</si>
  <si>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</si>
  <si>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</si>
  <si>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</si>
  <si>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</si>
  <si>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</si>
  <si>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</si>
  <si>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</si>
  <si>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</si>
  <si>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</si>
  <si>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</si>
  <si>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</si>
  <si>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</si>
  <si>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</si>
  <si>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</si>
  <si>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</si>
  <si>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</si>
  <si>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</si>
  <si>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</si>
  <si>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</si>
  <si>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</si>
  <si>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</si>
  <si>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</si>
  <si>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</si>
  <si>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</si>
  <si>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</si>
  <si>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</si>
  <si>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</si>
  <si>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</si>
  <si>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</si>
  <si>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</si>
  <si>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</si>
  <si>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</si>
  <si>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</si>
  <si>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</si>
  <si>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</si>
  <si>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</si>
  <si>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</si>
  <si>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</si>
  <si>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</si>
  <si>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</si>
  <si>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</si>
  <si>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</si>
  <si>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</si>
  <si>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</si>
  <si>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</si>
  <si>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</si>
  <si>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</si>
  <si>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</si>
  <si>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</si>
  <si>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</si>
  <si>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</si>
  <si>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</si>
  <si>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</si>
  <si>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</si>
  <si>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</si>
  <si>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</si>
  <si>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</si>
  <si>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</si>
  <si>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</si>
  <si>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</si>
  <si>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</si>
  <si>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</si>
  <si>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</si>
  <si>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</si>
  <si>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</si>
  <si>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</si>
  <si>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</si>
  <si>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</si>
  <si>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</si>
  <si>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</si>
  <si>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</si>
  <si>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</si>
  <si>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</si>
  <si>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</si>
  <si>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</si>
  <si>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</si>
  <si>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</si>
  <si>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</si>
  <si>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</si>
  <si>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</si>
  <si>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</si>
  <si>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</si>
  <si>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</si>
  <si>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</si>
  <si>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</si>
  <si>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</si>
  <si>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</si>
  <si>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</si>
  <si>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</si>
  <si>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</si>
  <si>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</si>
  <si>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</si>
  <si>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</si>
  <si>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</si>
  <si>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</si>
  <si>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</si>
  <si>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</si>
  <si>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</si>
  <si>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</si>
  <si>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</si>
  <si>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</si>
  <si>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</si>
  <si>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</si>
  <si>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</si>
  <si>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</si>
  <si>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</si>
  <si>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</si>
  <si>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</si>
  <si>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</si>
  <si>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</si>
  <si>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</si>
  <si>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</si>
  <si>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</si>
  <si>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</si>
  <si>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</si>
  <si>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</si>
  <si>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</si>
  <si>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</si>
  <si>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</si>
  <si>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</si>
  <si>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</si>
  <si>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</si>
  <si>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</si>
  <si>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</si>
  <si>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</si>
  <si>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</si>
  <si>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</si>
  <si>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</si>
  <si>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</si>
  <si>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</si>
  <si>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</si>
  <si>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</si>
  <si>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</si>
  <si>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</si>
  <si>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</si>
  <si>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</si>
  <si>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</si>
  <si>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</si>
  <si>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</si>
  <si>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</si>
  <si>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</si>
  <si>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</si>
  <si>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</si>
  <si>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</si>
  <si>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</si>
  <si>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</si>
  <si>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</si>
  <si>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</si>
  <si>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</si>
  <si>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</si>
  <si>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</si>
  <si>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</si>
  <si>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</si>
  <si>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</si>
  <si>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</si>
  <si>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</si>
  <si>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</si>
  <si>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</si>
  <si>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</si>
  <si>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</si>
  <si>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</si>
  <si>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</si>
  <si>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</si>
  <si>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</si>
  <si>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</si>
  <si>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</si>
  <si>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</si>
  <si>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</si>
  <si>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</si>
  <si>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</si>
  <si>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</si>
  <si>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</si>
  <si>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</si>
  <si>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</si>
  <si>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</si>
  <si>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</si>
  <si>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</si>
  <si>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</si>
  <si>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</si>
  <si>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</si>
  <si>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</si>
  <si>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</si>
  <si>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</si>
  <si>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</si>
  <si>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</si>
  <si>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</si>
  <si>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</si>
  <si>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</si>
  <si>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</si>
  <si>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</si>
  <si>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</si>
  <si>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</si>
  <si>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</si>
  <si>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</si>
  <si>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</si>
  <si>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</si>
  <si>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</si>
  <si>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</si>
  <si>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</si>
  <si>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</si>
  <si>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</si>
  <si>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</si>
  <si>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</si>
  <si>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</si>
  <si>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</si>
  <si>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</si>
  <si>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</si>
  <si>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</si>
  <si>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</si>
  <si>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</si>
  <si>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</si>
  <si>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</si>
  <si>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</si>
  <si>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</si>
  <si>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</si>
  <si>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</si>
  <si>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</si>
  <si>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</si>
  <si>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</si>
  <si>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</si>
  <si>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</si>
  <si>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</si>
  <si>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</si>
  <si>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</si>
  <si>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</si>
  <si>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</si>
  <si>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</si>
  <si>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</si>
  <si>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</si>
  <si>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</si>
  <si>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</si>
  <si>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</si>
  <si>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</si>
  <si>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</si>
  <si>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</si>
  <si>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</si>
  <si>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</si>
  <si>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</si>
  <si>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</si>
  <si>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</si>
  <si>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</si>
  <si>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</si>
  <si>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</si>
  <si>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</si>
  <si>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</si>
  <si>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</si>
  <si>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</si>
  <si>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</si>
  <si>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</si>
  <si>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</si>
  <si>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</si>
  <si>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</si>
  <si>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</si>
  <si>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</si>
  <si>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</si>
  <si>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</si>
  <si>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</si>
  <si>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</si>
  <si>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</si>
  <si>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</si>
  <si>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</si>
  <si>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</si>
  <si>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</si>
  <si>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</si>
  <si>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</si>
  <si>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</si>
  <si>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</si>
  <si>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</si>
  <si>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</si>
  <si>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</si>
  <si>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</si>
  <si>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</si>
  <si>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</si>
  <si>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</si>
  <si>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</si>
  <si>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</si>
  <si>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</si>
  <si>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</si>
  <si>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</si>
  <si>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</si>
  <si>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</si>
  <si>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</si>
  <si>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</si>
  <si>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</si>
  <si>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</si>
  <si>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</si>
  <si>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</si>
  <si>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</si>
  <si>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</si>
  <si>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</si>
  <si>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</si>
  <si>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</si>
  <si>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</si>
  <si>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</si>
  <si>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</si>
  <si>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</si>
  <si>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</si>
  <si>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</si>
  <si>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</si>
  <si>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</si>
  <si>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</si>
  <si>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</si>
  <si>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</si>
  <si>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</si>
  <si>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</si>
  <si>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</si>
  <si>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</si>
  <si>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</si>
  <si>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</si>
  <si>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</si>
  <si>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</si>
  <si>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</si>
  <si>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</si>
  <si>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</si>
  <si>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</si>
  <si>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</si>
  <si>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</si>
  <si>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</si>
  <si>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</si>
  <si>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</si>
  <si>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</si>
  <si>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</si>
  <si>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</si>
  <si>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</si>
  <si>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</si>
  <si>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</si>
  <si>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</si>
  <si>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</si>
  <si>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</si>
  <si>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</si>
  <si>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</si>
  <si>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</si>
  <si>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</si>
  <si>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</si>
  <si>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</si>
  <si>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</si>
  <si>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</si>
  <si>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</si>
  <si>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</si>
  <si>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</si>
  <si>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</si>
  <si>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</si>
  <si>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</si>
  <si>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</si>
  <si>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</si>
  <si>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</si>
  <si>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</si>
  <si>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</si>
  <si>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</si>
  <si>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</si>
  <si>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</si>
  <si>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</si>
  <si>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</si>
  <si>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</si>
  <si>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</si>
  <si>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</si>
  <si>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</si>
  <si>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</si>
  <si>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</si>
  <si>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</si>
  <si>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</si>
  <si>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</si>
  <si>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</si>
  <si>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</si>
  <si>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</si>
  <si>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</si>
  <si>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</si>
  <si>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</si>
  <si>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</si>
  <si>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</si>
  <si>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</si>
  <si>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</si>
  <si>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</si>
  <si>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</si>
  <si>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</si>
  <si>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</si>
  <si>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</si>
  <si>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</si>
  <si>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</si>
  <si>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</si>
  <si>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</si>
  <si>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</si>
  <si>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</si>
  <si>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</si>
  <si>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</si>
  <si>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</si>
  <si>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</si>
  <si>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</si>
  <si>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</si>
  <si>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</si>
  <si>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</si>
  <si>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</si>
  <si>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</si>
  <si>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</si>
  <si>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</si>
  <si>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</si>
  <si>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</si>
  <si>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</si>
  <si>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</si>
  <si>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</si>
  <si>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</si>
  <si>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</si>
  <si>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</si>
  <si>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</si>
  <si>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</si>
  <si>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</si>
  <si>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</si>
  <si>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</si>
  <si>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</si>
  <si>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</si>
  <si>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</si>
  <si>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</si>
  <si>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</si>
  <si>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</si>
  <si>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</si>
  <si>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</si>
  <si>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</si>
  <si>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</si>
  <si>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</si>
  <si>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</si>
  <si>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</si>
  <si>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</si>
  <si>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</si>
  <si>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</si>
  <si>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</si>
  <si>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</si>
  <si>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</si>
  <si>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</si>
  <si>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</si>
  <si>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</si>
  <si>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</si>
  <si>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</si>
  <si>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</si>
  <si>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</si>
  <si>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</si>
  <si>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</si>
  <si>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</si>
  <si>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</si>
  <si>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</si>
  <si>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</si>
  <si>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</si>
  <si>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</si>
  <si>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</si>
  <si>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</si>
  <si>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</si>
  <si>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</si>
  <si>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</si>
  <si>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</si>
  <si>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</si>
  <si>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</si>
  <si>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</si>
  <si>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</si>
  <si>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</si>
  <si>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</si>
  <si>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</si>
  <si>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</si>
  <si>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</si>
  <si>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</si>
  <si>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</si>
  <si>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</si>
  <si>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</si>
  <si>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</si>
  <si>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</si>
  <si>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</si>
  <si>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</si>
  <si>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</si>
  <si>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</si>
  <si>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</si>
  <si>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</si>
  <si>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</si>
  <si>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</si>
  <si>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</si>
  <si>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</si>
  <si>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</si>
  <si>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</si>
  <si>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</si>
  <si>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</si>
  <si>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</si>
  <si>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</si>
  <si>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</si>
  <si>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</si>
  <si>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</si>
  <si>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</si>
  <si>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</si>
  <si>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</si>
  <si>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</si>
  <si>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</si>
  <si>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</si>
  <si>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</si>
  <si>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</si>
  <si>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</si>
  <si>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</si>
  <si>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</si>
  <si>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</si>
  <si>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</si>
  <si>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</si>
  <si>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</si>
  <si>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</si>
  <si>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</si>
  <si>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</si>
  <si>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</si>
  <si>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</si>
  <si>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</si>
  <si>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</si>
  <si>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</si>
  <si>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</si>
  <si>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</si>
  <si>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</si>
  <si>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</si>
  <si>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</si>
  <si>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</si>
  <si>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</si>
  <si>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</si>
  <si>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</si>
  <si>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</si>
  <si>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</si>
  <si>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</si>
  <si>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</si>
  <si>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</si>
  <si>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</si>
  <si>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</si>
  <si>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</si>
  <si>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</si>
  <si>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</si>
  <si>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</si>
  <si>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</si>
  <si>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</si>
  <si>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</si>
  <si>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</si>
  <si>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</si>
  <si>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</si>
  <si>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</si>
  <si>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</si>
  <si>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</si>
  <si>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</si>
  <si>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</si>
  <si>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</si>
  <si>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</si>
  <si>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</si>
  <si>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</si>
  <si>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</si>
  <si>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</si>
  <si>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</si>
  <si>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</si>
  <si>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</si>
  <si>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</si>
  <si>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</si>
  <si>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</si>
  <si>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</si>
  <si>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</si>
  <si>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</si>
  <si>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</si>
  <si>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</si>
  <si>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</si>
  <si>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</si>
  <si>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</si>
  <si>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</si>
  <si>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</si>
  <si>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</si>
  <si>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</si>
  <si>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</si>
  <si>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</si>
  <si>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</si>
  <si>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</si>
  <si>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</si>
  <si>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</si>
  <si>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</si>
  <si>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</si>
  <si>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</si>
  <si>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</si>
  <si>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</si>
  <si>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</si>
  <si>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</si>
  <si>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</si>
  <si>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</si>
  <si>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</si>
  <si>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</si>
  <si>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</si>
  <si>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</si>
  <si>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</si>
  <si>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</si>
  <si>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</si>
  <si>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</si>
  <si>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</si>
  <si>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</si>
  <si>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</si>
  <si>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</si>
  <si>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</si>
  <si>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</si>
  <si>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</si>
  <si>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</si>
  <si>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</si>
  <si>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</si>
  <si>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</si>
  <si>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</si>
  <si>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</si>
  <si>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</si>
  <si>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</si>
  <si>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</si>
  <si>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</si>
  <si>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</si>
  <si>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</si>
  <si>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</si>
  <si>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</si>
  <si>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</si>
  <si>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</si>
  <si>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</si>
  <si>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</si>
  <si>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</si>
  <si>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</si>
  <si>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</si>
  <si>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</si>
  <si>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</si>
  <si>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</si>
  <si>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</si>
  <si>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</si>
  <si>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</si>
  <si>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</si>
  <si>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</si>
  <si>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</si>
  <si>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</si>
  <si>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</si>
  <si>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</si>
  <si>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</si>
  <si>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</si>
  <si>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</si>
  <si>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</si>
  <si>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</si>
  <si>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</si>
  <si>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</si>
  <si>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</si>
  <si>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</si>
  <si>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</si>
  <si>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</si>
  <si>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</si>
  <si>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</si>
  <si>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</si>
  <si>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</si>
  <si>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</si>
  <si>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</si>
  <si>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</si>
  <si>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</si>
  <si>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</si>
  <si>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</si>
  <si>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</si>
  <si>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</si>
  <si>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</si>
  <si>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</si>
  <si>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</si>
  <si>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</si>
  <si>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</si>
  <si>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</si>
  <si>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</si>
  <si>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</si>
  <si>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</si>
  <si>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</si>
  <si>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</si>
  <si>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</si>
  <si>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</si>
  <si>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</si>
  <si>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</si>
  <si>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</si>
  <si>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</si>
  <si>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</si>
  <si>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</si>
  <si>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</si>
  <si>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</si>
  <si>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</si>
  <si>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</si>
  <si>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</si>
  <si>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</si>
  <si>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</si>
  <si>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</si>
  <si>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</si>
  <si>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</si>
  <si>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</si>
  <si>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</si>
  <si>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</si>
  <si>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</si>
  <si>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</si>
  <si>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</si>
  <si>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</si>
  <si>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</si>
  <si>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</si>
  <si>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</si>
  <si>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</si>
  <si>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</si>
  <si>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</si>
  <si>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</si>
  <si>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</si>
  <si>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</si>
  <si>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</si>
  <si>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</si>
  <si>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</si>
  <si>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</si>
  <si>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</si>
  <si>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</si>
  <si>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</si>
  <si>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</si>
  <si>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</si>
  <si>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</si>
  <si>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</si>
  <si>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</si>
  <si>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</si>
  <si>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</si>
  <si>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</si>
  <si>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</si>
  <si>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</si>
  <si>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</si>
  <si>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</si>
  <si>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</si>
  <si>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</si>
  <si>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</si>
  <si>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</si>
  <si>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</si>
  <si>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</si>
  <si>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</si>
  <si>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</si>
  <si>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</si>
  <si>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</si>
  <si>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</si>
  <si>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</si>
  <si>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</si>
  <si>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</si>
  <si>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</si>
  <si>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</si>
  <si>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</si>
  <si>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</si>
  <si>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</si>
  <si>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</si>
  <si>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</si>
  <si>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</si>
  <si>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</si>
  <si>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</si>
  <si>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</si>
  <si>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</si>
  <si>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</si>
  <si>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</si>
  <si>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</si>
  <si>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</si>
  <si>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</si>
  <si>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</si>
  <si>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</si>
  <si>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</si>
  <si>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</si>
  <si>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</si>
  <si>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</si>
  <si>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</si>
  <si>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</si>
  <si>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</si>
  <si>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</si>
  <si>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</si>
  <si>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</si>
  <si>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</si>
  <si>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</si>
  <si>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</si>
  <si>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</si>
  <si>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</si>
  <si>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</si>
  <si>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</si>
  <si>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</si>
  <si>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</si>
  <si>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</si>
  <si>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</si>
  <si>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</si>
  <si>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</si>
  <si>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</si>
  <si>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</si>
  <si>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</si>
  <si>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</si>
  <si>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</si>
  <si>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</si>
  <si>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</si>
  <si>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</si>
  <si>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</si>
  <si>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</si>
  <si>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</si>
  <si>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</si>
  <si>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</si>
  <si>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</si>
  <si>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</si>
  <si>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</si>
  <si>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</si>
  <si>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</si>
  <si>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</si>
  <si>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</si>
  <si>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</si>
  <si>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</si>
  <si>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</si>
  <si>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</si>
  <si>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</si>
  <si>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</si>
  <si>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</si>
  <si>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</si>
  <si>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</si>
  <si>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</si>
  <si>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</si>
  <si>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</si>
  <si>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</si>
  <si>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</si>
  <si>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</si>
  <si>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</si>
  <si>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</si>
  <si>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</si>
  <si>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</si>
  <si>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</si>
  <si>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</si>
  <si>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</si>
  <si>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</si>
  <si>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</si>
  <si>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</si>
  <si>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</si>
  <si>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</si>
  <si>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</si>
  <si>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</si>
  <si>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</si>
  <si>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</si>
  <si>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</si>
  <si>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</si>
  <si>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</si>
  <si>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</si>
  <si>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</si>
  <si>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</si>
  <si>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</si>
  <si>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</si>
  <si>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</si>
  <si>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</si>
  <si>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</si>
  <si>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</si>
  <si>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</si>
  <si>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</si>
  <si>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</si>
  <si>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</si>
  <si>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</si>
  <si>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</si>
  <si>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</si>
  <si>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</si>
  <si>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</si>
  <si>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</si>
  <si>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</si>
  <si>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</si>
  <si>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</si>
  <si>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</si>
  <si>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</si>
  <si>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</si>
  <si>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</si>
  <si>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</si>
  <si>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</si>
  <si>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</si>
  <si>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</si>
  <si>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</si>
  <si>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</si>
  <si>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</si>
  <si>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</si>
  <si>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</si>
  <si>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</si>
  <si>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</si>
  <si>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</si>
  <si>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</si>
  <si>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</si>
  <si>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</si>
  <si>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</si>
  <si>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</si>
  <si>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</si>
  <si>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</si>
  <si>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</si>
  <si>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</si>
  <si>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</si>
  <si>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</si>
  <si>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</si>
  <si>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</si>
  <si>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</si>
  <si>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</si>
  <si>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</si>
  <si>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</si>
  <si>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</si>
  <si>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</si>
  <si>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</si>
  <si>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</si>
  <si>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</si>
  <si>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</si>
  <si>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</si>
  <si>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</si>
  <si>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</si>
  <si>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</si>
  <si>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</si>
  <si>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</si>
  <si>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</si>
  <si>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</si>
  <si>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</si>
  <si>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</si>
  <si>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</si>
  <si>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</si>
  <si>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</si>
  <si>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</si>
  <si>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</si>
  <si>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</si>
  <si>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</si>
  <si>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</si>
  <si>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</si>
  <si>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</si>
  <si>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</si>
  <si>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</si>
  <si>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</si>
  <si>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</si>
  <si>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</si>
  <si>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</si>
  <si>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</si>
  <si>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</si>
  <si>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</si>
  <si>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</si>
  <si>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</si>
  <si>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</si>
  <si>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</si>
  <si>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</si>
  <si>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</si>
  <si>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</si>
  <si>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</si>
  <si>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</si>
  <si>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</si>
  <si>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</si>
  <si>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</si>
  <si>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</si>
  <si>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</si>
  <si>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</si>
  <si>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</si>
  <si>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</si>
  <si>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</si>
  <si>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</si>
  <si>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</si>
  <si>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</si>
  <si>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</si>
  <si>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</si>
  <si>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</si>
  <si>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</si>
  <si>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</si>
  <si>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</si>
  <si>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</si>
  <si>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</si>
  <si>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</si>
  <si>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</si>
  <si>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</si>
  <si>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</si>
  <si>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</si>
  <si>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</si>
  <si>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</si>
  <si>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</si>
  <si>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</si>
  <si>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</si>
  <si>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</si>
  <si>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</si>
  <si>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</si>
  <si>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</si>
  <si>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</si>
  <si>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</si>
  <si>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</si>
  <si>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</si>
  <si>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</si>
  <si>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</si>
  <si>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</si>
  <si>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</si>
  <si>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</si>
  <si>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</si>
  <si>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</si>
  <si>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</si>
  <si>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</si>
  <si>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</si>
  <si>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</si>
  <si>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</si>
  <si>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</si>
  <si>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</si>
  <si>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</si>
  <si>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</si>
  <si>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</si>
  <si>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</si>
  <si>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</si>
  <si>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</si>
  <si>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</si>
  <si>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</si>
  <si>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</si>
  <si>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</si>
  <si>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</si>
  <si>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</si>
  <si>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</si>
  <si>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</si>
  <si>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</si>
  <si>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</si>
  <si>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</si>
  <si>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</si>
  <si>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</si>
  <si>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</si>
  <si>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</si>
  <si>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</si>
  <si>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</si>
  <si>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</si>
  <si>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</si>
  <si>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</si>
  <si>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</si>
  <si>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</si>
  <si>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</si>
  <si>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</si>
  <si>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</si>
  <si>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</si>
  <si>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</si>
  <si>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</si>
  <si>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</si>
  <si>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</si>
  <si>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</si>
  <si>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</si>
  <si>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</si>
  <si>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</si>
  <si>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</si>
  <si>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</si>
  <si>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</si>
  <si>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</si>
  <si>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</si>
  <si>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</si>
  <si>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</si>
  <si>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</si>
  <si>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</si>
  <si>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</si>
  <si>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</si>
  <si>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</si>
  <si>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</si>
  <si>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</si>
  <si>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</si>
  <si>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</si>
  <si>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</si>
  <si>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</si>
  <si>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</si>
  <si>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</si>
  <si>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</si>
  <si>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</si>
  <si>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</si>
  <si>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</si>
  <si>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</si>
  <si>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</si>
  <si>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</si>
  <si>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</si>
  <si>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</si>
  <si>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</si>
  <si>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</si>
  <si>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</si>
  <si>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</si>
  <si>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</si>
  <si>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</si>
  <si>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</si>
  <si>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</si>
  <si>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</si>
  <si>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</si>
  <si>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</si>
  <si>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</si>
  <si>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</si>
  <si>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</si>
  <si>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</si>
  <si>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</si>
  <si>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</si>
  <si>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</si>
  <si>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</si>
  <si>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</si>
  <si>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</si>
  <si>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</si>
  <si>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</si>
  <si>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</si>
  <si>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</si>
  <si>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</si>
  <si>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</si>
  <si>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</si>
  <si>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</si>
  <si>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</si>
  <si>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</si>
  <si>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</si>
  <si>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</si>
  <si>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</si>
  <si>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</si>
  <si>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</si>
  <si>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</si>
  <si>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</si>
  <si>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</si>
  <si>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</si>
  <si>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</si>
  <si>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</si>
  <si>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</si>
  <si>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</si>
  <si>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</si>
  <si>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</si>
  <si>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</si>
  <si>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</si>
  <si>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</si>
  <si>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</si>
  <si>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</si>
  <si>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</si>
  <si>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</si>
  <si>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</si>
  <si>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</si>
  <si>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</si>
  <si>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</si>
  <si>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</si>
  <si>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</si>
  <si>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</si>
  <si>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</si>
  <si>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</si>
  <si>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</si>
  <si>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</si>
  <si>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</si>
  <si>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</si>
  <si>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</si>
  <si>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</si>
  <si>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</si>
  <si>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</si>
  <si>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</si>
  <si>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</si>
  <si>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</si>
  <si>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</si>
  <si>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</si>
  <si>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</si>
  <si>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</si>
  <si>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</si>
  <si>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</si>
  <si>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</si>
  <si>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</si>
  <si>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</si>
  <si>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</si>
  <si>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</si>
  <si>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</si>
  <si>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</si>
  <si>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</si>
  <si>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</si>
  <si>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</si>
  <si>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</si>
  <si>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</si>
  <si>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</si>
  <si>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</si>
  <si>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</si>
  <si>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</si>
  <si>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</si>
  <si>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</si>
  <si>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</si>
  <si>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</si>
  <si>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</si>
  <si>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</si>
  <si>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</si>
  <si>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</si>
  <si>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</si>
  <si>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</si>
  <si>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</si>
  <si>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</si>
  <si>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</si>
  <si>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</si>
  <si>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</si>
  <si>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</si>
  <si>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</si>
  <si>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</si>
  <si>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</si>
  <si>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</si>
  <si>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</si>
  <si>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</si>
  <si>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</si>
  <si>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</si>
  <si>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</si>
  <si>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</si>
  <si>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</si>
  <si>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</si>
  <si>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</si>
  <si>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</si>
  <si>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</si>
  <si>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</si>
  <si>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</si>
  <si>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</si>
  <si>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</si>
  <si>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</si>
  <si>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</si>
  <si>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</si>
  <si>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</si>
  <si>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</si>
  <si>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</si>
  <si>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</si>
  <si>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</si>
  <si>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</si>
  <si>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</si>
  <si>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</si>
  <si>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</si>
  <si>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</si>
  <si>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</si>
  <si>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</si>
  <si>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</si>
  <si>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</si>
  <si>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</si>
  <si>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</si>
  <si>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</si>
  <si>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</si>
  <si>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</si>
  <si>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</si>
  <si>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</si>
  <si>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</si>
  <si>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</si>
  <si>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</si>
  <si>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</si>
  <si>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</si>
  <si>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</si>
  <si>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</si>
  <si>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</si>
  <si>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</si>
  <si>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</si>
  <si>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</si>
  <si>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</si>
  <si>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</si>
  <si>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</si>
  <si>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</si>
  <si>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</si>
  <si>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</si>
  <si>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</si>
  <si>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</si>
  <si>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</si>
  <si>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</si>
  <si>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</si>
  <si>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</si>
  <si>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</si>
  <si>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</si>
  <si>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</si>
  <si>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</si>
  <si>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</si>
  <si>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</si>
  <si>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</si>
  <si>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</si>
  <si>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</si>
  <si>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</si>
  <si>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</si>
  <si>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</si>
  <si>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</si>
  <si>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</si>
  <si>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</si>
  <si>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</si>
  <si>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</si>
  <si>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</si>
  <si>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</si>
  <si>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</si>
  <si>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</si>
  <si>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</si>
  <si>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</si>
  <si>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</si>
  <si>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</si>
  <si>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</si>
  <si>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</si>
  <si>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</si>
  <si>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</si>
  <si>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</si>
  <si>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</si>
  <si>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</si>
  <si>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</si>
  <si>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</si>
  <si>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</si>
  <si>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</si>
  <si>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</si>
  <si>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</si>
  <si>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</si>
  <si>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</si>
  <si>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</si>
  <si>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</si>
  <si>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</si>
  <si>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</si>
  <si>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</si>
  <si>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</si>
  <si>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</si>
  <si>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</si>
  <si>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</si>
  <si>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</si>
  <si>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</si>
  <si>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</si>
  <si>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</si>
  <si>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</si>
  <si>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</si>
  <si>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</si>
  <si>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</si>
  <si>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</si>
  <si>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</si>
  <si>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</si>
  <si>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</si>
  <si>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</si>
  <si>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</si>
  <si>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</si>
  <si>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</si>
  <si>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</si>
  <si>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</si>
  <si>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</si>
  <si>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</si>
  <si>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</si>
  <si>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</si>
  <si>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</si>
  <si>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</si>
  <si>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</si>
  <si>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</si>
  <si>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</si>
  <si>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</si>
  <si>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</si>
  <si>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</si>
  <si>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</si>
  <si>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</si>
  <si>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</si>
  <si>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</si>
  <si>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</si>
  <si>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</si>
  <si>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</si>
  <si>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</si>
  <si>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</si>
  <si>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</si>
  <si>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</si>
  <si>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</si>
  <si>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</si>
  <si>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</si>
  <si>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</si>
  <si>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</si>
  <si>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</si>
  <si>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</si>
  <si>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</si>
  <si>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</si>
  <si>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</si>
  <si>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</si>
  <si>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</si>
  <si>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</si>
  <si>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</si>
  <si>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</si>
  <si>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</si>
  <si>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</si>
  <si>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</si>
  <si>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</si>
  <si>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</si>
  <si>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</si>
  <si>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</si>
  <si>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</si>
  <si>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</si>
  <si>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</si>
  <si>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</si>
  <si>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</si>
  <si>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</si>
  <si>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</si>
  <si>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</si>
  <si>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</si>
  <si>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</si>
  <si>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</si>
  <si>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</si>
  <si>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</si>
  <si>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</si>
  <si>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</si>
  <si>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</si>
  <si>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</si>
  <si>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</si>
  <si>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</si>
  <si>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</si>
  <si>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</si>
  <si>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</si>
  <si>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</si>
  <si>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</si>
  <si>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</si>
  <si>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</si>
  <si>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</si>
  <si>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</si>
  <si>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</si>
  <si>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</si>
  <si>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</si>
  <si>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</si>
  <si>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</si>
  <si>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</si>
  <si>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</si>
  <si>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</si>
  <si>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</si>
  <si>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</si>
  <si>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</si>
  <si>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</si>
  <si>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</si>
  <si>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</si>
  <si>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</si>
  <si>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</si>
  <si>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</si>
  <si>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</si>
  <si>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</si>
  <si>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</si>
  <si>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</si>
  <si>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</si>
  <si>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</si>
  <si>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</si>
  <si>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</si>
  <si>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</si>
  <si>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</si>
  <si>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</si>
  <si>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</si>
  <si>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</si>
  <si>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</si>
  <si>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</si>
  <si>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</si>
  <si>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</si>
  <si>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</si>
  <si>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</si>
  <si>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</si>
  <si>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</si>
  <si>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</si>
  <si>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</si>
  <si>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</si>
  <si>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</si>
  <si>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</si>
  <si>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</si>
  <si>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</si>
  <si>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</si>
  <si>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</si>
  <si>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</si>
  <si>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</si>
  <si>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</si>
  <si>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</si>
  <si>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</si>
  <si>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</si>
  <si>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</si>
  <si>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</si>
  <si>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</si>
  <si>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</si>
  <si>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</si>
  <si>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</si>
  <si>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</si>
  <si>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</si>
  <si>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</si>
  <si>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</si>
  <si>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</si>
  <si>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</si>
  <si>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</si>
  <si>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</si>
  <si>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</si>
  <si>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</si>
  <si>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</si>
  <si>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</si>
  <si>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</si>
  <si>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</si>
  <si>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</si>
  <si>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</si>
  <si>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</si>
  <si>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</si>
  <si>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</si>
  <si>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</si>
  <si>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</si>
  <si>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</si>
  <si>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</si>
  <si>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</si>
  <si>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</si>
  <si>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</si>
  <si>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</si>
  <si>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</si>
  <si>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</si>
  <si>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</si>
  <si>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</si>
  <si>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</si>
  <si>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</si>
  <si>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</si>
  <si>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</si>
  <si>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</si>
  <si>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</si>
  <si>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</si>
  <si>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</si>
  <si>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</si>
  <si>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</si>
  <si>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</si>
  <si>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</si>
  <si>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</si>
  <si>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</si>
  <si>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</si>
  <si>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</si>
  <si>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</si>
  <si>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</si>
  <si>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</si>
  <si>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</si>
  <si>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</si>
  <si>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</si>
  <si>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</si>
  <si>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</si>
  <si>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</si>
  <si>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</si>
  <si>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</si>
  <si>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</si>
  <si>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</si>
  <si>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</si>
  <si>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</si>
  <si>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</si>
  <si>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</si>
  <si>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</si>
  <si>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</si>
  <si>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</si>
  <si>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</si>
  <si>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</si>
  <si>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</si>
  <si>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</si>
  <si>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</si>
  <si>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</si>
  <si>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</si>
  <si>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</si>
  <si>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</si>
  <si>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</si>
  <si>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</si>
  <si>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</si>
  <si>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</si>
  <si>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</si>
  <si>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</si>
  <si>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</si>
  <si>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</si>
  <si>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</si>
  <si>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</si>
  <si>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</si>
  <si>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</si>
  <si>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</si>
  <si>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</si>
  <si>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</si>
  <si>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</si>
  <si>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</si>
  <si>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</si>
  <si>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</si>
  <si>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</si>
  <si>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</si>
  <si>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</si>
  <si>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</si>
  <si>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</si>
  <si>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</si>
  <si>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</si>
  <si>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</si>
  <si>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</si>
  <si>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</si>
  <si>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</si>
  <si>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</si>
  <si>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</si>
  <si>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</si>
  <si>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</si>
  <si>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</si>
  <si>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</si>
  <si>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</si>
  <si>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</si>
  <si>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</si>
  <si>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</si>
  <si>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</si>
  <si>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</si>
  <si>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</si>
  <si>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</si>
  <si>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</si>
  <si>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</si>
  <si>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</si>
  <si>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</si>
  <si>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</si>
  <si>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</si>
  <si>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</si>
  <si>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</si>
  <si>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</si>
  <si>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</si>
  <si>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</si>
  <si>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</si>
  <si>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</si>
  <si>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</si>
  <si>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</si>
  <si>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</si>
  <si>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</si>
  <si>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</si>
  <si>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</si>
  <si>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</si>
  <si>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</si>
  <si>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</si>
  <si>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</si>
  <si>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</si>
  <si>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</si>
  <si>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</si>
  <si>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</si>
  <si>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</si>
  <si>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</si>
  <si>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</si>
  <si>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</si>
  <si>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</si>
  <si>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</si>
  <si>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</si>
  <si>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</si>
  <si>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</si>
  <si>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</si>
  <si>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</si>
  <si>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</si>
  <si>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</si>
  <si>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</si>
  <si>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</si>
  <si>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</si>
  <si>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</si>
  <si>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</si>
  <si>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</si>
  <si>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</si>
  <si>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</si>
  <si>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</si>
  <si>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</si>
  <si>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</si>
  <si>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</si>
  <si>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</si>
  <si>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</si>
  <si>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</si>
  <si>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</si>
  <si>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</si>
  <si>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</si>
  <si>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</si>
  <si>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</si>
  <si>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</si>
  <si>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</si>
  <si>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</si>
  <si>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</si>
  <si>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</si>
  <si>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</si>
  <si>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</si>
  <si>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</si>
  <si>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</si>
  <si>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</si>
  <si>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</si>
  <si>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</si>
  <si>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</si>
  <si>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</si>
  <si>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</si>
  <si>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</si>
  <si>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</si>
  <si>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</si>
  <si>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</si>
  <si>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</si>
  <si>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</si>
  <si>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</si>
  <si>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</si>
  <si>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</si>
  <si>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</si>
  <si>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</si>
  <si>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</si>
  <si>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</si>
  <si>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</si>
  <si>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</si>
  <si>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</si>
  <si>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</si>
  <si>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</si>
  <si>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</si>
  <si>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</si>
  <si>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</si>
  <si>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</si>
  <si>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</si>
  <si>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</si>
  <si>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</si>
  <si>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</si>
  <si>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</si>
  <si>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</si>
  <si>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</si>
  <si>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</si>
  <si>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</si>
  <si>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</si>
  <si>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</si>
  <si>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</si>
  <si>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</si>
  <si>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</si>
  <si>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</si>
  <si>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</si>
  <si>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</si>
  <si>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</si>
  <si>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</si>
  <si>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</si>
  <si>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</si>
  <si>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</si>
  <si>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</si>
  <si>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</si>
  <si>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</si>
  <si>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</si>
  <si>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</si>
  <si>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</si>
  <si>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</si>
  <si>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</si>
  <si>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</si>
  <si>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</si>
  <si>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</si>
  <si>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</si>
  <si>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</si>
  <si>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</si>
  <si>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</si>
  <si>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</si>
  <si>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</si>
  <si>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</si>
  <si>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</si>
  <si>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</si>
  <si>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</si>
  <si>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</si>
  <si>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</si>
  <si>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</si>
  <si>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</si>
  <si>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</si>
  <si>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</si>
  <si>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</si>
  <si>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</si>
  <si>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</si>
  <si>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</si>
  <si>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</si>
  <si>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</si>
  <si>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</si>
  <si>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</si>
  <si>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</si>
  <si>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</si>
  <si>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</si>
  <si>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</si>
  <si>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</si>
  <si>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</si>
  <si>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</si>
  <si>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</si>
  <si>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</si>
  <si>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</si>
  <si>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</si>
  <si>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</si>
  <si>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</si>
  <si>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</si>
  <si>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</si>
  <si>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</si>
  <si>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</si>
  <si>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</si>
  <si>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</si>
  <si>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</si>
  <si>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</si>
  <si>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</si>
  <si>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</si>
  <si>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</si>
  <si>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</si>
  <si>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</si>
  <si>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</si>
  <si>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</si>
  <si>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</si>
  <si>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</si>
  <si>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</si>
  <si>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</si>
  <si>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</si>
  <si>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</si>
  <si>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</si>
  <si>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</si>
  <si>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</si>
  <si>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</si>
  <si>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</si>
  <si>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</si>
  <si>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</si>
  <si>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</si>
  <si>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</si>
  <si>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</si>
  <si>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</si>
  <si>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</si>
  <si>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</si>
  <si>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</si>
  <si>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</si>
  <si>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</si>
  <si>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</si>
  <si>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</si>
  <si>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</si>
  <si>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</si>
  <si>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</si>
  <si>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</si>
  <si>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</si>
  <si>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</si>
  <si>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</si>
  <si>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</si>
  <si>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</si>
  <si>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</si>
  <si>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</si>
  <si>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</si>
  <si>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</si>
  <si>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</si>
  <si>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</si>
  <si>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</si>
  <si>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</si>
  <si>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</si>
  <si>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</si>
  <si>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</si>
  <si>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</si>
  <si>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</si>
  <si>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</si>
  <si>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</si>
  <si>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</si>
  <si>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</si>
  <si>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</si>
  <si>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</si>
  <si>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</si>
  <si>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</si>
  <si>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</si>
  <si>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</si>
  <si>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</si>
  <si>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</si>
  <si>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</si>
  <si>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</si>
  <si>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</si>
  <si>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</si>
  <si>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</si>
  <si>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</si>
  <si>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</si>
  <si>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</si>
  <si>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</si>
  <si>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</si>
  <si>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</si>
  <si>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</si>
  <si>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</si>
  <si>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</si>
  <si>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</si>
  <si>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</si>
  <si>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</si>
  <si>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</si>
  <si>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</si>
  <si>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</si>
  <si>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</si>
  <si>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</si>
  <si>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</si>
  <si>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</si>
  <si>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</si>
  <si>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</si>
  <si>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</si>
  <si>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</si>
  <si>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</si>
  <si>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</si>
  <si>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</si>
  <si>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</si>
  <si>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</si>
  <si>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</si>
  <si>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</si>
  <si>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</si>
  <si>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</si>
  <si>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</si>
  <si>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</si>
  <si>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</si>
  <si>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</si>
  <si>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</si>
  <si>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</si>
  <si>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</si>
  <si>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</si>
  <si>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</si>
  <si>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</si>
  <si>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</si>
  <si>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</si>
  <si>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</si>
  <si>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</si>
  <si>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</si>
  <si>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</si>
  <si>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</si>
  <si>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</si>
  <si>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</si>
  <si>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</si>
  <si>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</si>
  <si>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</si>
  <si>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</si>
  <si>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</si>
  <si>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</si>
  <si>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</si>
  <si>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</si>
  <si>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</si>
  <si>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</si>
  <si>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</si>
  <si>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</si>
  <si>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</si>
  <si>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</si>
  <si>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</si>
  <si>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</si>
  <si>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</si>
  <si>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</si>
  <si>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</si>
  <si>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</si>
  <si>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</si>
  <si>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</si>
  <si>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</si>
  <si>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</si>
  <si>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</si>
  <si>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</si>
  <si>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</si>
  <si>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</si>
  <si>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</si>
  <si>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</si>
  <si>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</si>
  <si>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</si>
  <si>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</si>
  <si>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</si>
  <si>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</si>
  <si>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</si>
  <si>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</si>
  <si>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</si>
  <si>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</si>
  <si>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</si>
  <si>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</si>
  <si>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</si>
  <si>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</si>
  <si>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</si>
  <si>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</si>
  <si>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</si>
  <si>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</si>
  <si>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</si>
  <si>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</si>
  <si>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</si>
  <si>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</si>
  <si>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</si>
  <si>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</si>
  <si>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</si>
  <si>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</si>
  <si>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</si>
  <si>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</si>
  <si>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</si>
  <si>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</si>
  <si>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</si>
  <si>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</si>
  <si>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</si>
  <si>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</si>
  <si>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</si>
  <si>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</si>
  <si>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</si>
  <si>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</si>
  <si>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</si>
  <si>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</si>
  <si>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</si>
  <si>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</si>
  <si>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</si>
  <si>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</si>
  <si>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</si>
  <si>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</si>
  <si>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</si>
  <si>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</si>
  <si>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</si>
  <si>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</si>
  <si>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</si>
  <si>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</si>
  <si>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</si>
  <si>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</si>
  <si>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</si>
  <si>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</si>
  <si>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</si>
  <si>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</si>
  <si>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</si>
  <si>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</si>
  <si>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</si>
  <si>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</si>
  <si>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</si>
  <si>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</si>
  <si>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</si>
  <si>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</si>
  <si>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</si>
  <si>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</si>
  <si>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</si>
  <si>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</si>
  <si>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</si>
  <si>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</si>
  <si>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</si>
  <si>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</si>
  <si>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</si>
  <si>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</si>
  <si>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</si>
  <si>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</si>
  <si>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</si>
  <si>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</si>
  <si>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</si>
  <si>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</si>
  <si>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</si>
  <si>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</si>
  <si>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</si>
  <si>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</si>
  <si>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</si>
  <si>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</si>
  <si>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</si>
  <si>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</si>
  <si>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</si>
  <si>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</si>
  <si>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</si>
  <si>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</si>
  <si>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</si>
  <si>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</si>
  <si>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</si>
  <si>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</si>
  <si>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</si>
  <si>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</si>
  <si>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</si>
  <si>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</si>
  <si>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</si>
  <si>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</si>
  <si>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</si>
  <si>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</si>
  <si>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</si>
  <si>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</si>
  <si>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</si>
  <si>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</si>
  <si>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</si>
  <si>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</si>
  <si>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</si>
  <si>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</si>
  <si>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</si>
  <si>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</si>
  <si>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</si>
  <si>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</si>
  <si>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</si>
  <si>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</si>
  <si>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</si>
  <si>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</si>
  <si>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</si>
  <si>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</si>
  <si>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</si>
  <si>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</si>
  <si>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</si>
  <si>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</si>
  <si>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</si>
  <si>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</si>
  <si>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</si>
  <si>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</si>
  <si>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</si>
  <si>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</si>
  <si>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</si>
  <si>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</si>
  <si>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</si>
  <si>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</si>
  <si>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</si>
  <si>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</si>
  <si>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</si>
  <si>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</si>
  <si>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</si>
  <si>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</si>
  <si>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</si>
  <si>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</si>
  <si>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</si>
  <si>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</si>
  <si>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</si>
  <si>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</si>
  <si>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</si>
  <si>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</si>
  <si>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</si>
  <si>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</si>
  <si>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</si>
  <si>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</si>
  <si>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</si>
  <si>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</si>
  <si>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</si>
  <si>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</si>
  <si>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</si>
  <si>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</si>
  <si>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</si>
  <si>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</si>
  <si>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</si>
  <si>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</si>
  <si>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</si>
  <si>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</si>
  <si>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</si>
  <si>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</si>
  <si>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</si>
  <si>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</si>
  <si>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</si>
  <si>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</si>
  <si>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</si>
  <si>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</si>
  <si>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</si>
  <si>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</si>
  <si>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</si>
  <si>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</si>
  <si>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</si>
  <si>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</si>
  <si>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</si>
  <si>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</si>
  <si>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</si>
  <si>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</si>
  <si>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</si>
  <si>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</si>
  <si>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</si>
  <si>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</si>
  <si>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</si>
  <si>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</si>
  <si>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</si>
  <si>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</si>
  <si>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</si>
  <si>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</si>
  <si>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</si>
  <si>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</si>
  <si>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</si>
  <si>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</si>
  <si>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</si>
  <si>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</si>
  <si>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</si>
  <si>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</si>
  <si>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</si>
  <si>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</si>
  <si>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</si>
  <si>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</si>
  <si>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</si>
  <si>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</si>
  <si>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</si>
  <si>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</si>
  <si>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</si>
  <si>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</si>
  <si>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</si>
  <si>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</si>
  <si>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</si>
  <si>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</si>
  <si>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</si>
  <si>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</si>
  <si>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</si>
  <si>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</si>
  <si>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</si>
  <si>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</si>
  <si>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</si>
  <si>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</si>
  <si>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</si>
  <si>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</si>
  <si>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</si>
  <si>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</si>
  <si>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</si>
  <si>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</si>
  <si>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</si>
  <si>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</si>
  <si>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</si>
  <si>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</si>
  <si>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</si>
  <si>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</si>
  <si>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</si>
  <si>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</si>
  <si>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</si>
  <si>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</si>
  <si>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</si>
  <si>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</si>
  <si>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</si>
  <si>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</si>
  <si>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</si>
  <si>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</si>
  <si>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</si>
  <si>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</si>
  <si>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</si>
  <si>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</si>
  <si>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</si>
  <si>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</si>
  <si>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</si>
  <si>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</si>
  <si>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</si>
  <si>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</si>
  <si>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</si>
  <si>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</si>
  <si>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</si>
  <si>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</si>
  <si>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</si>
  <si>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</si>
  <si>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</si>
  <si>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</si>
  <si>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</si>
  <si>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</si>
  <si>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</si>
  <si>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</si>
  <si>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</si>
  <si>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</si>
  <si>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</si>
  <si>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</si>
  <si>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</si>
  <si>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</si>
  <si>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</si>
  <si>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</si>
  <si>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</si>
  <si>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</si>
  <si>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</si>
  <si>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</si>
  <si>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</si>
  <si>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</si>
  <si>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</si>
  <si>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</si>
  <si>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</si>
  <si>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</si>
  <si>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</si>
  <si>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</si>
  <si>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</si>
  <si>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</si>
  <si>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</si>
  <si>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</si>
  <si>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</si>
  <si>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</si>
  <si>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</si>
  <si>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</si>
  <si>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</si>
  <si>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</si>
  <si>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</si>
  <si>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</si>
  <si>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</si>
  <si>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</si>
  <si>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</si>
  <si>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</si>
  <si>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</si>
  <si>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</si>
  <si>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</si>
  <si>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</si>
  <si>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</si>
  <si>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</si>
  <si>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</si>
  <si>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</si>
  <si>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</si>
  <si>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</si>
  <si>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</si>
  <si>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</si>
  <si>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</si>
  <si>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</si>
  <si>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</si>
  <si>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</si>
  <si>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</si>
  <si>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</si>
  <si>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</si>
  <si>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</si>
  <si>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</si>
  <si>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</si>
  <si>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</si>
  <si>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</si>
  <si>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</si>
  <si>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</si>
  <si>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</si>
  <si>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</si>
  <si>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</si>
  <si>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</si>
  <si>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</si>
  <si>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</si>
  <si>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</si>
  <si>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</si>
  <si>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</si>
  <si>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</si>
  <si>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</si>
  <si>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</si>
  <si>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</si>
  <si>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</si>
  <si>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</si>
  <si>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</si>
  <si>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</si>
  <si>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</si>
  <si>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</si>
  <si>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</si>
  <si>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</si>
  <si>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</si>
  <si>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</si>
  <si>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</si>
  <si>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</si>
  <si>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</si>
  <si>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</si>
  <si>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</si>
  <si>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</si>
  <si>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</si>
  <si>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</si>
  <si>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</si>
  <si>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</si>
  <si>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</si>
  <si>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</si>
  <si>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</si>
  <si>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</si>
  <si>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</si>
  <si>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</si>
  <si>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</si>
  <si>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</si>
  <si>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</si>
  <si>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</si>
  <si>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</si>
  <si>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</si>
  <si>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</si>
  <si>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</si>
  <si>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</si>
  <si>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</si>
  <si>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</si>
  <si>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</si>
  <si>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</si>
  <si>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</si>
  <si>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</si>
  <si>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</si>
  <si>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</si>
  <si>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</si>
  <si>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</si>
  <si>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</si>
  <si>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</si>
  <si>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</si>
  <si>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</si>
  <si>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</si>
  <si>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</si>
  <si>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</si>
  <si>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</si>
  <si>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</si>
  <si>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</si>
  <si>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</si>
  <si>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</si>
  <si>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</si>
  <si>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</si>
  <si>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</si>
  <si>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</si>
  <si>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</si>
  <si>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</si>
  <si>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</si>
  <si>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</si>
  <si>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</si>
  <si>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</si>
  <si>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</si>
  <si>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</si>
  <si>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</si>
  <si>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</si>
  <si>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</si>
  <si>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</si>
  <si>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</si>
  <si>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</si>
  <si>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</si>
  <si>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</si>
  <si>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</si>
  <si>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</si>
  <si>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</si>
  <si>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</si>
  <si>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</si>
  <si>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</si>
  <si>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</si>
  <si>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</si>
  <si>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</si>
  <si>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</si>
  <si>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</si>
  <si>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</si>
  <si>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</si>
  <si>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</si>
  <si>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</si>
  <si>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</si>
  <si>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</si>
  <si>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</si>
  <si>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</si>
  <si>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</si>
  <si>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</si>
  <si>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</si>
  <si>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</si>
  <si>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</si>
  <si>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</si>
  <si>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</si>
  <si>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</si>
  <si>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</si>
  <si>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</si>
  <si>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</si>
  <si>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</si>
  <si>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</si>
  <si>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</si>
  <si>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</si>
  <si>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</si>
  <si>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</si>
  <si>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</si>
  <si>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</si>
  <si>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</si>
  <si>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</si>
  <si>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</si>
  <si>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</si>
  <si>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</si>
  <si>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</si>
  <si>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</si>
  <si>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</si>
  <si>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</si>
  <si>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</si>
  <si>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</si>
  <si>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</si>
  <si>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</si>
  <si>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</si>
  <si>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</si>
  <si>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</si>
  <si>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</si>
  <si>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</si>
  <si>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</si>
  <si>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</si>
  <si>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</si>
  <si>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</si>
  <si>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</si>
  <si>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</si>
  <si>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</si>
  <si>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</si>
  <si>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</si>
  <si>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</si>
  <si>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</si>
  <si>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</si>
  <si>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</si>
  <si>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</si>
  <si>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</si>
  <si>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</si>
  <si>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</si>
  <si>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</si>
  <si>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</si>
  <si>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</si>
  <si>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</si>
  <si>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</si>
  <si>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</si>
  <si>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</si>
  <si>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</si>
  <si>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</si>
  <si>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</si>
  <si>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</si>
  <si>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</si>
  <si>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</si>
  <si>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</si>
  <si>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</si>
  <si>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</si>
  <si>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</si>
  <si>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</si>
  <si>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</si>
  <si>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</si>
  <si>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</si>
  <si>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</si>
  <si>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</si>
  <si>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</si>
  <si>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</si>
  <si>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</si>
  <si>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</si>
  <si>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</si>
  <si>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</si>
  <si>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</si>
  <si>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</si>
  <si>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</si>
  <si>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</si>
  <si>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</si>
  <si>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</si>
  <si>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</si>
  <si>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</si>
  <si>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</si>
  <si>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</si>
  <si>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</si>
  <si>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</si>
  <si>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</si>
  <si>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</si>
  <si>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</si>
  <si>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</si>
  <si>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</si>
  <si>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</si>
  <si>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</si>
  <si>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</si>
  <si>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</si>
  <si>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</si>
  <si>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</si>
  <si>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</si>
  <si>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</si>
  <si>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</si>
  <si>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</si>
  <si>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</si>
  <si>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</si>
  <si>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</si>
  <si>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</si>
  <si>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</si>
  <si>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</si>
  <si>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</si>
  <si>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</si>
  <si>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</si>
  <si>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</si>
  <si>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</si>
  <si>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</si>
  <si>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</si>
  <si>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</si>
  <si>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</si>
  <si>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</si>
  <si>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</si>
  <si>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</si>
  <si>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</si>
  <si>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</si>
  <si>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</si>
  <si>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</si>
  <si>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</si>
  <si>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</si>
  <si>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</si>
  <si>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</si>
  <si>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</si>
  <si>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</si>
  <si>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</si>
  <si>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</si>
  <si>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</si>
  <si>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</si>
  <si>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</si>
  <si>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</si>
  <si>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</si>
  <si>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</si>
  <si>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</si>
  <si>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</si>
  <si>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</si>
  <si>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</si>
  <si>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</si>
  <si>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</si>
  <si>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</si>
  <si>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</si>
  <si>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</si>
  <si>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</si>
  <si>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</si>
  <si>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</si>
  <si>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</si>
  <si>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</si>
  <si>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</si>
  <si>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</si>
  <si>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</si>
  <si>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</si>
  <si>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</si>
  <si>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</si>
  <si>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</si>
  <si>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</si>
  <si>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</si>
  <si>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</si>
  <si>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</si>
  <si>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</si>
  <si>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</si>
  <si>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</si>
  <si>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</si>
  <si>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</si>
  <si>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</si>
  <si>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</si>
  <si>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</si>
  <si>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</si>
  <si>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</si>
  <si>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</si>
  <si>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</si>
  <si>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</si>
  <si>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</si>
  <si>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</si>
  <si>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</si>
  <si>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</si>
  <si>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</si>
  <si>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</si>
  <si>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</si>
  <si>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</si>
  <si>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</si>
  <si>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</si>
  <si>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</si>
  <si>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</si>
  <si>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</si>
  <si>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</si>
  <si>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</si>
  <si>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</si>
  <si>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</si>
  <si>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</si>
  <si>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</si>
  <si>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</si>
  <si>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</si>
  <si>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</si>
  <si>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</si>
  <si>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</si>
  <si>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</si>
  <si>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</si>
  <si>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</si>
  <si>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</si>
  <si>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</si>
  <si>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</si>
  <si>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</si>
  <si>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</si>
  <si>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</si>
  <si>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</si>
  <si>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</si>
  <si>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</si>
  <si>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</si>
  <si>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</si>
  <si>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</si>
  <si>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</si>
  <si>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</si>
  <si>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</si>
  <si>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</si>
  <si>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</si>
  <si>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</si>
  <si>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</si>
  <si>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</si>
  <si>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</si>
  <si>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</si>
  <si>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</si>
  <si>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</si>
  <si>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</si>
  <si>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</si>
  <si>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</si>
  <si>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</si>
  <si>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</si>
  <si>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</si>
  <si>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</si>
  <si>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</si>
  <si>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</si>
  <si>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</si>
  <si>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</si>
  <si>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</si>
  <si>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</si>
  <si>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</si>
  <si>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</si>
  <si>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</si>
  <si>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</si>
  <si>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</si>
  <si>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</si>
  <si>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</si>
  <si>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</si>
  <si>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</si>
  <si>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</si>
  <si>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</si>
  <si>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</si>
  <si>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</si>
  <si>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</si>
  <si>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</si>
  <si>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</si>
  <si>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</si>
  <si>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</si>
  <si>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</si>
  <si>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</si>
  <si>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</si>
  <si>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</si>
  <si>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</si>
  <si>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</si>
  <si>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</si>
  <si>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</si>
  <si>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</si>
  <si>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</si>
  <si>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</si>
  <si>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</si>
  <si>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</si>
  <si>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</si>
  <si>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</si>
  <si>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</si>
  <si>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</si>
  <si>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</si>
  <si>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</si>
  <si>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</si>
  <si>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</si>
  <si>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</si>
  <si>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</si>
  <si>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</si>
  <si>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</si>
  <si>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</si>
  <si>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</si>
  <si>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</si>
  <si>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</si>
  <si>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</si>
  <si>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</si>
  <si>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</si>
  <si>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</si>
  <si>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</si>
  <si>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</si>
  <si>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</si>
  <si>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</si>
  <si>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</si>
  <si>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</si>
  <si>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</si>
  <si>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</si>
  <si>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</si>
  <si>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</si>
  <si>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</si>
  <si>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</si>
  <si>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</si>
  <si>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</si>
  <si>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</si>
  <si>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</si>
  <si>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</si>
  <si>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</si>
  <si>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</si>
  <si>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</si>
  <si>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</si>
  <si>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</si>
  <si>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</si>
  <si>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</si>
  <si>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</si>
  <si>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</si>
  <si>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</si>
  <si>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</si>
  <si>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</si>
  <si>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</si>
  <si>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</si>
  <si>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</si>
  <si>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</si>
  <si>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</si>
  <si>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</si>
  <si>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</si>
  <si>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</si>
  <si>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</si>
  <si>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</si>
  <si>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</si>
  <si>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</si>
  <si>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</si>
  <si>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</si>
  <si>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</si>
  <si>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</si>
  <si>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</si>
  <si>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</si>
  <si>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</si>
  <si>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</si>
  <si>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</si>
  <si>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</si>
  <si>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</si>
  <si>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</si>
  <si>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</si>
  <si>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</si>
  <si>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</si>
  <si>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</si>
  <si>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</si>
  <si>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</si>
  <si>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</si>
  <si>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</si>
  <si>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</si>
  <si>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</si>
  <si>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</si>
  <si>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</si>
  <si>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</si>
  <si>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</si>
  <si>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</si>
  <si>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</si>
  <si>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</si>
  <si>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</si>
  <si>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</si>
  <si>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</si>
  <si>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</si>
  <si>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</si>
  <si>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</si>
  <si>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</si>
  <si>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</si>
  <si>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</si>
  <si>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</si>
  <si>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</si>
  <si>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</si>
  <si>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</si>
  <si>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</si>
  <si>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</si>
  <si>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</si>
  <si>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</si>
  <si>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</si>
  <si>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</si>
  <si>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</si>
  <si>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</si>
  <si>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</si>
  <si>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</si>
  <si>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</si>
  <si>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</si>
  <si>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</si>
  <si>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</si>
  <si>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</si>
  <si>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</si>
  <si>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</si>
  <si>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</si>
  <si>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</si>
  <si>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</si>
  <si>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</si>
  <si>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</si>
  <si>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</si>
  <si>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</si>
  <si>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</si>
  <si>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</si>
  <si>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</si>
  <si>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</si>
  <si>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</si>
  <si>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</si>
  <si>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</si>
  <si>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</si>
  <si>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</si>
  <si>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</si>
  <si>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</si>
  <si>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</si>
  <si>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</si>
  <si>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</si>
  <si>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</si>
  <si>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</si>
  <si>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</si>
  <si>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</si>
  <si>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</si>
  <si>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</si>
  <si>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</si>
  <si>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</si>
  <si>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</si>
  <si>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</si>
  <si>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</si>
  <si>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</si>
  <si>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</si>
  <si>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</si>
  <si>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</si>
  <si>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</si>
  <si>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</si>
  <si>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</si>
  <si>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</si>
  <si>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</si>
  <si>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</si>
  <si>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</si>
  <si>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</si>
  <si>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</si>
  <si>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</si>
  <si>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</si>
  <si>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</si>
  <si>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</si>
  <si>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</si>
  <si>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</si>
  <si>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</si>
  <si>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</si>
  <si>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</si>
  <si>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</si>
  <si>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</si>
  <si>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</si>
  <si>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</si>
  <si>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</si>
  <si>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</si>
  <si>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</si>
  <si>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</si>
  <si>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</si>
  <si>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</si>
  <si>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</si>
  <si>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</si>
  <si>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</si>
  <si>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</si>
  <si>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</si>
  <si>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</si>
  <si>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</si>
  <si>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</si>
  <si>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</si>
  <si>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</si>
  <si>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</si>
  <si>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</si>
  <si>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</si>
  <si>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</si>
  <si>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</si>
  <si>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</si>
  <si>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</si>
  <si>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</si>
  <si>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</si>
  <si>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</si>
  <si>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</si>
  <si>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</si>
  <si>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</si>
  <si>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</si>
  <si>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</si>
  <si>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</si>
  <si>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</si>
  <si>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</si>
  <si>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</si>
  <si>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</si>
  <si>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</si>
  <si>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</si>
  <si>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</si>
  <si>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</si>
  <si>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</si>
  <si>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</si>
  <si>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</si>
  <si>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</si>
  <si>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</si>
  <si>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</si>
  <si>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</si>
  <si>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</si>
  <si>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</si>
  <si>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</si>
  <si>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</si>
  <si>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</si>
  <si>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</si>
  <si>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</si>
  <si>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</si>
  <si>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</si>
  <si>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</si>
  <si>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</si>
  <si>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</si>
  <si>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</si>
  <si>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</si>
  <si>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</si>
  <si>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</si>
  <si>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</si>
  <si>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</si>
  <si>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</si>
  <si>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</si>
  <si>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</si>
  <si>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</si>
  <si>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</si>
  <si>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</si>
  <si>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</si>
  <si>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</si>
  <si>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</si>
  <si>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</si>
  <si>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</si>
  <si>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</si>
  <si>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</si>
  <si>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</si>
  <si>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</si>
  <si>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</si>
  <si>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</si>
  <si>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</si>
  <si>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</si>
  <si>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</si>
  <si>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</si>
  <si>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</si>
  <si>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</si>
  <si>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</si>
  <si>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</si>
  <si>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</si>
  <si>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</si>
  <si>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</si>
  <si>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</si>
  <si>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</si>
  <si>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</si>
  <si>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</si>
  <si>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</si>
  <si>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</si>
  <si>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</si>
  <si>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</si>
  <si>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</si>
  <si>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</si>
  <si>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</si>
  <si>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</si>
  <si>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</si>
  <si>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</si>
  <si>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</si>
  <si>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</si>
  <si>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</si>
  <si>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</si>
  <si>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</si>
  <si>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</si>
  <si>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</si>
  <si>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</si>
  <si>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</si>
  <si>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</si>
  <si>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</si>
  <si>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</si>
  <si>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</si>
  <si>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</si>
  <si>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</si>
  <si>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</si>
  <si>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</si>
  <si>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</si>
  <si>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</si>
  <si>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</si>
  <si>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</si>
  <si>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</si>
  <si>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</si>
  <si>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</si>
  <si>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</si>
  <si>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</si>
  <si>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</si>
  <si>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</si>
  <si>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</si>
  <si>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</si>
  <si>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</si>
  <si>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</si>
  <si>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</si>
  <si>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</si>
  <si>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</si>
  <si>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</si>
  <si>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</si>
  <si>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</si>
  <si>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</si>
  <si>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</si>
  <si>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</si>
  <si>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</si>
  <si>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</si>
  <si>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</si>
  <si>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</si>
  <si>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</si>
  <si>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</si>
  <si>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</si>
  <si>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</si>
  <si>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</si>
  <si>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</si>
  <si>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</si>
  <si>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</si>
  <si>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</si>
  <si>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</si>
  <si>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</si>
  <si>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</si>
  <si>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</si>
  <si>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</si>
  <si>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</si>
  <si>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</si>
  <si>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</si>
  <si>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</si>
  <si>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</si>
  <si>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</si>
  <si>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</si>
  <si>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</si>
  <si>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</si>
  <si>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</si>
  <si>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</si>
  <si>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</si>
  <si>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</si>
  <si>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</si>
  <si>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</si>
  <si>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</si>
  <si>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</si>
  <si>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</si>
  <si>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</si>
  <si>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</si>
  <si>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</si>
  <si>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</si>
  <si>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</si>
  <si>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</si>
  <si>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</si>
  <si>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</si>
  <si>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</si>
  <si>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</si>
  <si>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</si>
  <si>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</si>
  <si>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</si>
  <si>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</si>
  <si>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</si>
  <si>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</si>
  <si>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</si>
  <si>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</si>
  <si>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</si>
  <si>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</si>
  <si>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</si>
  <si>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</si>
  <si>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</si>
  <si>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</si>
  <si>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</si>
  <si>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</si>
  <si>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</si>
  <si>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</si>
  <si>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</si>
  <si>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</si>
  <si>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</si>
  <si>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</si>
  <si>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</si>
  <si>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</si>
  <si>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</si>
  <si>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</si>
  <si>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</si>
  <si>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</si>
  <si>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</si>
  <si>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</si>
  <si>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</si>
  <si>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</si>
  <si>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</si>
  <si>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</si>
  <si>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</si>
  <si>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</si>
  <si>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</si>
  <si>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</si>
  <si>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</si>
  <si>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</si>
  <si>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</si>
  <si>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</si>
  <si>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</si>
  <si>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</si>
  <si>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</si>
  <si>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</si>
  <si>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</si>
  <si>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</si>
  <si>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</si>
  <si>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</si>
  <si>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</si>
  <si>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</si>
  <si>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</si>
  <si>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</si>
  <si>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</si>
  <si>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</si>
  <si>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</si>
  <si>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</si>
  <si>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</si>
  <si>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</si>
  <si>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</si>
  <si>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</si>
  <si>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</si>
  <si>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</si>
  <si>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</si>
  <si>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</si>
  <si>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</si>
  <si>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</si>
  <si>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</si>
  <si>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</si>
  <si>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</si>
  <si>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</si>
  <si>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</si>
  <si>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</si>
  <si>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</si>
  <si>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</si>
  <si>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</si>
  <si>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</si>
  <si>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</si>
  <si>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</si>
  <si>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</si>
  <si>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</si>
  <si>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</si>
  <si>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</si>
  <si>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</si>
  <si>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</si>
  <si>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</si>
  <si>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</si>
  <si>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</si>
  <si>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</si>
  <si>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</si>
  <si>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</si>
  <si>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</si>
  <si>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</si>
  <si>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</si>
  <si>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</si>
  <si>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</si>
  <si>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</si>
  <si>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</si>
  <si>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</si>
  <si>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</si>
  <si>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</si>
  <si>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</si>
  <si>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</si>
  <si>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</si>
  <si>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</si>
  <si>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</si>
  <si>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</si>
  <si>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</si>
  <si>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</si>
  <si>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</si>
  <si>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</si>
  <si>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</si>
  <si>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</si>
  <si>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</si>
  <si>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</si>
  <si>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</si>
  <si>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</si>
  <si>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</si>
  <si>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</si>
  <si>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</si>
  <si>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</si>
  <si>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</si>
  <si>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</si>
  <si>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</si>
  <si>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</si>
  <si>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</si>
  <si>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</si>
  <si>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</si>
  <si>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</si>
  <si>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</si>
  <si>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</si>
  <si>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</si>
  <si>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</si>
  <si>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</si>
  <si>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</si>
  <si>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</si>
  <si>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</si>
  <si>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</si>
  <si>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</si>
  <si>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</si>
  <si>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</si>
  <si>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</si>
  <si>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</si>
  <si>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</si>
  <si>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</si>
  <si>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</si>
  <si>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</si>
  <si>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</si>
  <si>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</si>
  <si>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</si>
  <si>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</si>
  <si>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</si>
  <si>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</si>
  <si>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</si>
  <si>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</si>
  <si>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</si>
  <si>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</si>
  <si>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</si>
  <si>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</si>
  <si>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</si>
  <si>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</si>
  <si>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</si>
  <si>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</si>
  <si>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</si>
  <si>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</si>
  <si>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</si>
  <si>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</si>
  <si>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</si>
  <si>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</si>
  <si>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</si>
  <si>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</si>
  <si>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</si>
  <si>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</si>
  <si>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</si>
  <si>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</si>
  <si>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</si>
  <si>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</si>
  <si>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</si>
  <si>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</si>
  <si>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</si>
  <si>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</si>
  <si>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</si>
  <si>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</si>
  <si>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</si>
  <si>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</si>
  <si>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</si>
  <si>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</si>
  <si>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</si>
  <si>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</si>
  <si>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</si>
  <si>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</si>
  <si>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</si>
  <si>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</si>
  <si>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</si>
  <si>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</si>
  <si>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</si>
  <si>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</si>
  <si>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</si>
  <si>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</si>
  <si>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</si>
  <si>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</si>
  <si>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</si>
  <si>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</si>
  <si>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</si>
  <si>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</si>
  <si>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</si>
  <si>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</si>
  <si>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</si>
  <si>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</si>
  <si>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</si>
  <si>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</si>
  <si>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</si>
  <si>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</si>
  <si>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</si>
  <si>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</si>
  <si>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</si>
  <si>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</si>
  <si>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</si>
  <si>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</si>
  <si>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</si>
  <si>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</si>
  <si>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</si>
  <si>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</si>
  <si>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</si>
  <si>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</si>
  <si>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</si>
  <si>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</si>
  <si>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</si>
  <si>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</si>
  <si>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</si>
  <si>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</si>
  <si>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</si>
  <si>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</si>
  <si>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</si>
  <si>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</si>
  <si>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</si>
  <si>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</si>
  <si>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</si>
  <si>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</si>
  <si>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</si>
  <si>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</si>
  <si>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</si>
  <si>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</si>
  <si>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</si>
  <si>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</si>
  <si>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</si>
  <si>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</si>
  <si>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</si>
  <si>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</si>
  <si>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</si>
  <si>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</si>
  <si>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</si>
  <si>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</si>
  <si>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</si>
  <si>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</si>
  <si>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</si>
  <si>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</si>
  <si>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</si>
  <si>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</si>
  <si>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</si>
  <si>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</si>
  <si>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</si>
  <si>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</si>
  <si>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</si>
  <si>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</si>
  <si>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</si>
  <si>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</si>
  <si>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</si>
  <si>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</si>
  <si>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</si>
  <si>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</si>
  <si>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</si>
  <si>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</si>
  <si>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</si>
  <si>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</si>
  <si>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</si>
  <si>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</si>
  <si>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</si>
  <si>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</si>
  <si>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</si>
  <si>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</si>
  <si>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</si>
  <si>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</si>
  <si>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</si>
  <si>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</si>
  <si>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</si>
  <si>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</si>
  <si>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</si>
  <si>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</si>
  <si>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</si>
  <si>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</si>
  <si>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</si>
  <si>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</si>
  <si>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</si>
  <si>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</si>
  <si>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</si>
  <si>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</si>
  <si>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</si>
  <si>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</si>
  <si>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</si>
  <si>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</si>
  <si>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</si>
  <si>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</si>
  <si>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</si>
  <si>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</si>
  <si>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</si>
  <si>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</si>
  <si>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</si>
  <si>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</si>
  <si>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</si>
  <si>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</si>
  <si>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</si>
  <si>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</si>
  <si>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</si>
  <si>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</si>
  <si>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</si>
  <si>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</si>
  <si>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</si>
  <si>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</si>
  <si>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</si>
  <si>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</si>
  <si>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</si>
  <si>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</si>
  <si>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</si>
  <si>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</si>
  <si>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</si>
  <si>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</si>
  <si>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</si>
  <si>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</si>
  <si>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</si>
  <si>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</si>
  <si>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</si>
  <si>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</si>
  <si>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</si>
  <si>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</si>
  <si>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</si>
  <si>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</si>
  <si>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</si>
  <si>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</si>
  <si>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</si>
  <si>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</si>
  <si>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</si>
  <si>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</si>
  <si>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</si>
  <si>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</si>
  <si>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</si>
  <si>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</si>
  <si>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</si>
  <si>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</si>
  <si>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</si>
  <si>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</si>
  <si>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</si>
  <si>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</si>
  <si>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</si>
  <si>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</si>
  <si>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</si>
  <si>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</si>
  <si>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</si>
  <si>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</si>
  <si>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</si>
  <si>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</si>
  <si>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</si>
  <si>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</si>
  <si>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</si>
  <si>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</si>
  <si>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</si>
  <si>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</si>
  <si>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</si>
  <si>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</si>
  <si>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</si>
  <si>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</si>
  <si>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</si>
  <si>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</si>
  <si>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</si>
  <si>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</si>
  <si>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</si>
  <si>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</si>
  <si>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</si>
  <si>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</si>
  <si>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</si>
  <si>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</si>
  <si>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</si>
  <si>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</si>
  <si>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</si>
  <si>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</si>
  <si>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</si>
  <si>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</si>
  <si>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</si>
  <si>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</si>
  <si>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</si>
  <si>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</si>
  <si>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</si>
  <si>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</si>
  <si>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</si>
  <si>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</si>
  <si>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</si>
  <si>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</si>
  <si>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</si>
  <si>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</si>
  <si>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</si>
  <si>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</si>
  <si>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</si>
  <si>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</si>
  <si>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</si>
  <si>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</si>
  <si>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</si>
  <si>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</si>
  <si>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</si>
  <si>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</si>
  <si>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</si>
  <si>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</si>
  <si>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</si>
  <si>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</si>
  <si>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</si>
  <si>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</si>
  <si>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</si>
  <si>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</si>
  <si>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</si>
  <si>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</si>
  <si>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</si>
  <si>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</si>
  <si>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</si>
  <si>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</si>
  <si>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</si>
  <si>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</si>
  <si>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</si>
  <si>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</si>
  <si>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</si>
  <si>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</si>
  <si>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</si>
  <si>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</si>
  <si>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</si>
  <si>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</si>
  <si>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</si>
  <si>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</si>
  <si>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</si>
  <si>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</si>
  <si>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</si>
  <si>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</si>
  <si>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</si>
  <si>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</si>
  <si>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</si>
  <si>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</si>
  <si>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</si>
  <si>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</si>
  <si>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</si>
  <si>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</si>
  <si>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</si>
  <si>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</si>
  <si>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</si>
  <si>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</si>
  <si>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</si>
  <si>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</si>
  <si>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</si>
  <si>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</si>
  <si>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</si>
  <si>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</si>
  <si>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</si>
  <si>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</si>
  <si>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</si>
  <si>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</si>
  <si>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</si>
  <si>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</si>
  <si>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</si>
  <si>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</si>
  <si>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</si>
  <si>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</si>
  <si>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</si>
  <si>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</si>
  <si>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</si>
  <si>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</si>
  <si>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</si>
  <si>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</si>
  <si>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</si>
  <si>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</si>
  <si>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</si>
  <si>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</si>
  <si>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</si>
  <si>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</si>
  <si>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</si>
  <si>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</si>
  <si>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</si>
  <si>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</si>
  <si>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</si>
  <si>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</si>
  <si>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</si>
  <si>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</si>
  <si>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</si>
  <si>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</si>
  <si>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</si>
  <si>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</si>
  <si>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</si>
  <si>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</si>
  <si>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</si>
  <si>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</si>
  <si>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</si>
  <si>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</si>
  <si>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</si>
  <si>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</si>
  <si>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</si>
  <si>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</si>
  <si>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</si>
  <si>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</si>
  <si>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</si>
  <si>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</si>
  <si>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</si>
  <si>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</si>
  <si>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</si>
  <si>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</si>
  <si>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</si>
  <si>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</si>
  <si>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</si>
  <si>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</si>
  <si>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</si>
  <si>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</si>
  <si>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</si>
  <si>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</si>
  <si>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</si>
  <si>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</si>
  <si>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</si>
  <si>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</si>
  <si>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</si>
  <si>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</si>
  <si>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</si>
  <si>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</si>
  <si>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</si>
  <si>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</si>
  <si>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</si>
  <si>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</si>
  <si>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</si>
  <si>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</si>
  <si>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</si>
  <si>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</si>
  <si>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</si>
  <si>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</si>
  <si>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</si>
  <si>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</si>
  <si>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</si>
  <si>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</si>
  <si>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</si>
  <si>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</si>
  <si>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</si>
  <si>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</si>
  <si>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</si>
  <si>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</si>
  <si>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</si>
  <si>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</si>
  <si>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</si>
  <si>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</si>
  <si>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</si>
  <si>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</si>
  <si>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</si>
  <si>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</si>
  <si>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</si>
  <si>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</si>
  <si>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</si>
  <si>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</si>
  <si>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</si>
  <si>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</si>
  <si>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</si>
  <si>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</si>
  <si>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</si>
  <si>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</si>
  <si>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</si>
  <si>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</si>
  <si>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</si>
  <si>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</si>
  <si>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</si>
  <si>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</si>
  <si>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</si>
  <si>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</si>
  <si>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</si>
  <si>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</si>
  <si>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</si>
  <si>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</si>
  <si>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</si>
  <si>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</si>
  <si>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</si>
  <si>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</si>
  <si>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</si>
  <si>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</si>
  <si>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</si>
  <si>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</si>
  <si>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</si>
  <si>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</si>
  <si>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</si>
  <si>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</si>
  <si>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</si>
  <si>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</si>
  <si>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</si>
  <si>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</si>
  <si>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</si>
  <si>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</si>
  <si>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</si>
  <si>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</si>
  <si>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</si>
  <si>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</si>
  <si>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</si>
  <si>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</si>
  <si>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</si>
  <si>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</si>
  <si>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</si>
  <si>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</si>
  <si>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</si>
  <si>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</si>
  <si>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</si>
  <si>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</si>
  <si>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</si>
  <si>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</si>
  <si>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</si>
  <si>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</si>
  <si>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</si>
  <si>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</si>
  <si>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</si>
  <si>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</si>
  <si>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</si>
  <si>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</si>
  <si>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</si>
  <si>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</si>
  <si>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</si>
  <si>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</si>
  <si>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</si>
  <si>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</si>
  <si>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</si>
  <si>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</si>
  <si>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</si>
  <si>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</si>
  <si>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</si>
  <si>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</si>
  <si>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</si>
  <si>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</si>
  <si>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</si>
  <si>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</si>
  <si>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</si>
  <si>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</si>
  <si>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</si>
  <si>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</si>
  <si>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</si>
  <si>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</si>
  <si>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</si>
  <si>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</si>
  <si>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</si>
  <si>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</si>
  <si>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</si>
  <si>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</si>
  <si>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</si>
  <si>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</si>
  <si>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</si>
  <si>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</si>
  <si>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</si>
  <si>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</si>
  <si>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</si>
  <si>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</si>
  <si>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</si>
  <si>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</si>
  <si>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</si>
  <si>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</si>
  <si>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</si>
  <si>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</si>
  <si>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</si>
  <si>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</si>
  <si>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</si>
  <si>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</si>
  <si>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</si>
  <si>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</si>
  <si>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</si>
  <si>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</si>
  <si>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</si>
  <si>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</si>
  <si>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</si>
  <si>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</si>
  <si>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</si>
  <si>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</si>
  <si>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</si>
  <si>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</si>
  <si>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</si>
  <si>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</si>
  <si>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</si>
  <si>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</si>
  <si>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</si>
  <si>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</si>
  <si>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</si>
  <si>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</si>
  <si>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</si>
  <si>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</si>
  <si>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</si>
  <si>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</si>
  <si>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</si>
  <si>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</si>
  <si>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</si>
  <si>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</si>
  <si>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</si>
  <si>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</si>
  <si>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</si>
  <si>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</si>
  <si>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</si>
  <si>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</si>
  <si>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</si>
  <si>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</si>
  <si>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</si>
  <si>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</si>
  <si>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</si>
  <si>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</si>
  <si>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</si>
  <si>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</si>
  <si>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</si>
  <si>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</si>
  <si>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</si>
  <si>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</si>
  <si>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</si>
  <si>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</si>
  <si>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</si>
  <si>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</si>
  <si>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</si>
  <si>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</si>
  <si>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</si>
  <si>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</si>
  <si>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</si>
  <si>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</si>
  <si>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</si>
  <si>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</si>
  <si>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</si>
  <si>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</si>
  <si>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</si>
  <si>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</si>
  <si>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</si>
  <si>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</si>
  <si>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</si>
  <si>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</si>
  <si>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</si>
  <si>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</si>
  <si>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</si>
  <si>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</si>
  <si>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</si>
  <si>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</si>
  <si>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</si>
  <si>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</si>
  <si>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</si>
  <si>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</si>
  <si>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</si>
  <si>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</si>
  <si>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</si>
  <si>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</si>
  <si>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</si>
  <si>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</si>
  <si>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</si>
  <si>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</si>
  <si>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</si>
  <si>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</si>
  <si>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</si>
  <si>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</si>
  <si>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</si>
  <si>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</si>
  <si>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</si>
  <si>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</si>
  <si>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</si>
  <si>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</si>
  <si>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</si>
  <si>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</si>
  <si>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</si>
  <si>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</si>
  <si>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</si>
  <si>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</si>
  <si>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</si>
  <si>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</si>
  <si>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</si>
  <si>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</si>
  <si>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</si>
  <si>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</si>
  <si>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</si>
  <si>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</si>
  <si>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</si>
  <si>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</si>
  <si>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</si>
  <si>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</si>
  <si>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</si>
  <si>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</si>
  <si>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</si>
  <si>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</si>
  <si>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</si>
  <si>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</si>
  <si>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</si>
  <si>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</si>
  <si>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</si>
  <si>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</si>
  <si>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</si>
  <si>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</si>
  <si>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</si>
  <si>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</si>
  <si>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</si>
  <si>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</si>
  <si>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</si>
  <si>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</si>
  <si>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</si>
  <si>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</si>
  <si>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</si>
  <si>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</si>
  <si>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</si>
  <si>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</si>
  <si>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</si>
  <si>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</si>
  <si>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</si>
  <si>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</si>
  <si>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</si>
  <si>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</si>
  <si>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</si>
  <si>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</si>
  <si>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</si>
  <si>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</si>
  <si>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</si>
  <si>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</si>
  <si>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</si>
  <si>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</si>
  <si>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</si>
  <si>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</si>
  <si>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</si>
  <si>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</si>
  <si>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</si>
  <si>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</si>
  <si>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</si>
  <si>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</si>
  <si>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</si>
  <si>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</si>
  <si>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</si>
  <si>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</si>
  <si>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</si>
  <si>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</si>
  <si>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</si>
  <si>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</si>
  <si>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</si>
  <si>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</si>
  <si>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</si>
  <si>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</si>
  <si>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</si>
  <si>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</si>
  <si>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</si>
  <si>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</si>
  <si>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</si>
  <si>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</si>
  <si>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</si>
  <si>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</si>
  <si>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</si>
  <si>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</si>
  <si>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</si>
  <si>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</si>
  <si>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</si>
  <si>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</si>
  <si>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</si>
  <si>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</si>
  <si>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</si>
  <si>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</si>
  <si>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</si>
  <si>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</si>
  <si>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</si>
  <si>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</si>
  <si>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</si>
  <si>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</si>
  <si>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</si>
  <si>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</si>
  <si>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</si>
  <si>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</si>
  <si>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</si>
  <si>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</si>
  <si>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</si>
  <si>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</si>
  <si>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</si>
  <si>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</si>
  <si>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</si>
  <si>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</si>
  <si>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</si>
  <si>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</si>
  <si>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</si>
  <si>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</si>
  <si>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</si>
  <si>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</si>
  <si>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</si>
  <si>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</si>
  <si>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</si>
  <si>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</si>
  <si>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</si>
  <si>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</si>
  <si>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</si>
  <si>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</si>
  <si>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</si>
  <si>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</si>
  <si>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</si>
  <si>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</si>
  <si>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</si>
  <si>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</si>
  <si>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</si>
  <si>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</si>
  <si>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</si>
  <si>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</si>
  <si>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</si>
  <si>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</si>
  <si>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</si>
  <si>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</si>
  <si>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</si>
  <si>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</si>
  <si>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</si>
  <si>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</si>
  <si>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</si>
  <si>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</si>
  <si>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</si>
  <si>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</si>
  <si>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</si>
  <si>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</si>
  <si>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</si>
  <si>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</si>
  <si>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</si>
  <si>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</si>
  <si>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</si>
  <si>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</si>
  <si>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</si>
  <si>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</si>
  <si>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</si>
  <si>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</si>
  <si>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</si>
  <si>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</si>
  <si>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</si>
  <si>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</si>
  <si>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</si>
  <si>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</si>
  <si>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</si>
  <si>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</si>
  <si>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</si>
  <si>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</si>
  <si>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</si>
  <si>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</si>
  <si>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</si>
  <si>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</si>
  <si>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</si>
  <si>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</si>
  <si>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</si>
  <si>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</si>
  <si>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</si>
  <si>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</si>
  <si>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</si>
  <si>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</si>
  <si>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</si>
  <si>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</si>
  <si>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</si>
  <si>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</si>
  <si>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</si>
  <si>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</si>
  <si>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</si>
  <si>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</si>
  <si>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</si>
  <si>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</si>
  <si>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</si>
  <si>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</si>
  <si>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</si>
  <si>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</si>
  <si>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</si>
  <si>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</si>
  <si>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</si>
  <si>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</si>
  <si>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</si>
  <si>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</si>
  <si>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</si>
  <si>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</si>
  <si>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</si>
  <si>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</si>
  <si>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</si>
  <si>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</si>
  <si>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</si>
  <si>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</si>
  <si>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</si>
  <si>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</si>
  <si>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</si>
  <si>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</si>
  <si>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</si>
  <si>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</si>
  <si>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</si>
  <si>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</si>
  <si>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</si>
  <si>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</si>
  <si>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</si>
  <si>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</si>
  <si>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</si>
  <si>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</si>
  <si>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</si>
  <si>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</si>
  <si>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</si>
  <si>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</si>
  <si>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</si>
  <si>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</si>
  <si>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</si>
  <si>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</si>
  <si>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</si>
  <si>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</si>
  <si>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</si>
  <si>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</si>
  <si>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</si>
  <si>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</si>
  <si>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</si>
  <si>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</si>
  <si>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</si>
  <si>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</si>
  <si>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</si>
  <si>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</si>
  <si>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</si>
  <si>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</si>
  <si>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</si>
  <si>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</si>
  <si>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</si>
  <si>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</si>
  <si>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</si>
  <si>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</si>
  <si>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</si>
  <si>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</si>
  <si>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</si>
  <si>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</si>
  <si>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</si>
  <si>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</si>
  <si>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</si>
  <si>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</si>
  <si>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</si>
  <si>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</si>
  <si>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</si>
  <si>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</si>
  <si>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</si>
  <si>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</si>
  <si>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</si>
  <si>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</si>
  <si>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</si>
  <si>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</si>
  <si>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</si>
  <si>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</si>
  <si>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</si>
  <si>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</si>
  <si>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</si>
  <si>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</si>
  <si>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</si>
  <si>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</si>
  <si>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</si>
  <si>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</si>
  <si>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</si>
  <si>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</si>
  <si>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</si>
  <si>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</si>
  <si>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</si>
  <si>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</si>
  <si>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</si>
  <si>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</si>
  <si>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</si>
  <si>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</si>
  <si>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</si>
  <si>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</si>
  <si>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</si>
  <si>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</si>
  <si>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</si>
  <si>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</si>
  <si>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</si>
  <si>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</si>
  <si>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</si>
  <si>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</si>
  <si>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</si>
  <si>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</si>
  <si>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</si>
  <si>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</si>
  <si>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</si>
  <si>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</si>
  <si>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</si>
  <si>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</si>
  <si>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</si>
  <si>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</si>
  <si>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</si>
  <si>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</si>
  <si>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</si>
  <si>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</si>
  <si>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</si>
  <si>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</si>
  <si>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</si>
  <si>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</si>
  <si>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</si>
  <si>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</si>
  <si>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</si>
  <si>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</si>
  <si>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</si>
  <si>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</si>
  <si>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</si>
  <si>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</si>
  <si>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</si>
  <si>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</si>
  <si>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</si>
  <si>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</si>
  <si>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</si>
  <si>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</si>
  <si>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</si>
  <si>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</si>
  <si>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</si>
  <si>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</si>
  <si>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</si>
  <si>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</si>
  <si>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</si>
  <si>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</si>
  <si>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</si>
  <si>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</si>
  <si>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</si>
  <si>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</si>
  <si>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</si>
  <si>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</si>
  <si>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</si>
  <si>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</si>
  <si>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</si>
  <si>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</si>
  <si>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</si>
  <si>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</si>
  <si>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</si>
  <si>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</si>
  <si>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</si>
  <si>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</si>
  <si>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</si>
  <si>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</si>
  <si>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</si>
  <si>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</si>
  <si>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</si>
  <si>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</si>
  <si>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</si>
  <si>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</si>
  <si>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</si>
  <si>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</si>
  <si>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</si>
  <si>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</si>
  <si>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</si>
  <si>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</si>
  <si>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</si>
  <si>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</si>
  <si>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</si>
  <si>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</si>
  <si>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</si>
  <si>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</si>
  <si>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</si>
  <si>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</si>
  <si>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</si>
  <si>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</si>
  <si>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</si>
  <si>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</si>
  <si>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</si>
  <si>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</si>
  <si>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</si>
  <si>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</si>
  <si>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</si>
  <si>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</si>
  <si>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</si>
  <si>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</si>
  <si>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</si>
  <si>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</si>
  <si>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</si>
  <si>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</si>
  <si>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</si>
  <si>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</si>
  <si>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</si>
  <si>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</si>
  <si>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</si>
  <si>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</si>
  <si>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</si>
  <si>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</si>
  <si>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</si>
  <si>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</si>
  <si>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</si>
  <si>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</si>
  <si>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</si>
  <si>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</si>
  <si>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</si>
  <si>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</si>
  <si>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</si>
  <si>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</si>
  <si>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</si>
  <si>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</si>
  <si>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</si>
  <si>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</si>
  <si>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</si>
  <si>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</si>
  <si>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</si>
  <si>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</si>
  <si>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</si>
  <si>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</si>
  <si>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</si>
  <si>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</si>
  <si>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</si>
  <si>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</si>
  <si>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</si>
  <si>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</si>
  <si>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</si>
  <si>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</si>
  <si>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</si>
  <si>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</si>
  <si>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</si>
  <si>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</si>
  <si>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</si>
  <si>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</si>
  <si>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</si>
  <si>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</si>
  <si>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</si>
  <si>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</si>
  <si>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</si>
  <si>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</si>
  <si>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</si>
  <si>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</si>
  <si>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</si>
  <si>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</si>
  <si>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</si>
  <si>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</si>
  <si>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</si>
  <si>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</si>
  <si>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</si>
  <si>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</si>
  <si>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</si>
  <si>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</si>
  <si>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</si>
  <si>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</si>
  <si>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</si>
  <si>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</si>
  <si>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</si>
  <si>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</si>
  <si>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</si>
  <si>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</si>
  <si>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</si>
  <si>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</si>
  <si>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</si>
  <si>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</si>
  <si>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</si>
  <si>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</si>
  <si>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</si>
  <si>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</si>
  <si>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</si>
  <si>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</si>
  <si>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</si>
  <si>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</si>
  <si>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</si>
  <si>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</si>
  <si>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</si>
  <si>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</si>
  <si>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</si>
  <si>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</si>
  <si>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</si>
  <si>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</si>
  <si>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</si>
  <si>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</si>
  <si>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</si>
  <si>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</si>
  <si>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</si>
  <si>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</si>
  <si>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</si>
  <si>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</si>
  <si>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</si>
  <si>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</si>
  <si>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</si>
  <si>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</si>
  <si>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</si>
  <si>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</si>
  <si>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</si>
  <si>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</si>
  <si>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</si>
  <si>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</si>
  <si>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</si>
  <si>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</si>
  <si>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</si>
  <si>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</si>
  <si>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</si>
  <si>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</si>
  <si>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</si>
  <si>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</si>
  <si>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</si>
  <si>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</si>
  <si>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</si>
  <si>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</si>
  <si>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</si>
  <si>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</si>
  <si>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</si>
  <si>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</si>
  <si>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</si>
  <si>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</si>
  <si>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</si>
  <si>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</si>
  <si>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</si>
  <si>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</si>
  <si>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</si>
  <si>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</si>
  <si>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</si>
  <si>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</si>
  <si>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</si>
  <si>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</si>
  <si>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</si>
  <si>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</si>
  <si>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</si>
  <si>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</si>
  <si>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</si>
  <si>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</si>
  <si>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</si>
  <si>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</si>
  <si>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</si>
  <si>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</si>
  <si>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</si>
  <si>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</si>
  <si>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</si>
  <si>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</si>
  <si>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</si>
  <si>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</si>
  <si>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</si>
  <si>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</si>
  <si>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</si>
  <si>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</si>
  <si>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</si>
  <si>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</si>
  <si>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</si>
  <si>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</si>
  <si>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</si>
  <si>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</si>
  <si>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</si>
  <si>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</si>
  <si>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</si>
  <si>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</si>
  <si>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</si>
  <si>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</si>
  <si>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</si>
  <si>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</si>
  <si>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</si>
  <si>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</si>
  <si>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</si>
  <si>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</si>
  <si>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</si>
  <si>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</si>
  <si>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</si>
  <si>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</si>
  <si>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</si>
  <si>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</si>
  <si>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</si>
  <si>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</si>
  <si>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</si>
  <si>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</si>
  <si>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</si>
  <si>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</si>
  <si>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</si>
  <si>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</si>
  <si>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</si>
  <si>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</si>
  <si>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</si>
  <si>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</si>
  <si>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</si>
  <si>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</si>
  <si>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</si>
  <si>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</si>
  <si>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</si>
  <si>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</si>
  <si>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</si>
  <si>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</si>
  <si>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</si>
  <si>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</si>
  <si>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</si>
  <si>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</si>
  <si>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</si>
  <si>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</si>
  <si>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</si>
  <si>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</si>
  <si>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</si>
  <si>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</si>
  <si>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</si>
  <si>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</si>
  <si>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</si>
  <si>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</si>
  <si>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</si>
  <si>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</si>
  <si>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</si>
  <si>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</si>
  <si>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</si>
  <si>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</si>
  <si>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</si>
  <si>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</si>
  <si>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</si>
  <si>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</si>
  <si>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</si>
  <si>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</si>
  <si>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</si>
  <si>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</si>
  <si>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</si>
  <si>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</si>
  <si>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</si>
  <si>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</si>
  <si>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</si>
  <si>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</si>
  <si>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</si>
  <si>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</si>
  <si>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</si>
  <si>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</si>
  <si>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</si>
  <si>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</si>
  <si>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</si>
  <si>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</si>
  <si>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</si>
  <si>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</si>
  <si>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</si>
  <si>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</si>
  <si>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</si>
  <si>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</si>
  <si>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</si>
  <si>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</si>
  <si>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</si>
  <si>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</si>
  <si>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</si>
  <si>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</si>
  <si>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</si>
  <si>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</si>
  <si>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</si>
  <si>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</si>
  <si>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</si>
  <si>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</si>
  <si>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</si>
  <si>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</si>
  <si>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</si>
  <si>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</si>
  <si>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</si>
  <si>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</si>
  <si>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</si>
  <si>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</si>
  <si>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</si>
  <si>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</si>
  <si>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</si>
  <si>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</si>
  <si>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</si>
  <si>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</si>
  <si>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</si>
  <si>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</si>
  <si>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</si>
  <si>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</si>
  <si>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</si>
  <si>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</si>
  <si>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</si>
  <si>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</si>
  <si>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</si>
  <si>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</si>
  <si>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</si>
  <si>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</si>
  <si>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</si>
  <si>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</si>
  <si>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</si>
  <si>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</si>
  <si>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</si>
  <si>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</si>
  <si>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</si>
  <si>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</si>
  <si>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</si>
  <si>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</si>
  <si>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</si>
  <si>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</si>
  <si>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</si>
  <si>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</si>
  <si>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</si>
  <si>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</si>
  <si>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</si>
  <si>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</si>
  <si>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</si>
  <si>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</si>
  <si>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</si>
  <si>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</si>
  <si>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</si>
  <si>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</si>
  <si>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</si>
  <si>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</si>
  <si>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</si>
  <si>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</si>
  <si>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</si>
  <si>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</si>
  <si>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</si>
  <si>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</si>
  <si>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</si>
  <si>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</si>
  <si>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</si>
  <si>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</si>
  <si>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</si>
  <si>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</si>
  <si>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</si>
  <si>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</si>
  <si>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</si>
  <si>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</si>
  <si>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</si>
  <si>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</si>
  <si>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</si>
  <si>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</si>
  <si>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</si>
  <si>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</si>
  <si>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</si>
  <si>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</si>
  <si>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</si>
  <si>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</si>
  <si>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</si>
  <si>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</si>
  <si>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</si>
  <si>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</si>
  <si>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</si>
  <si>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</si>
  <si>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</si>
  <si>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</si>
  <si>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</si>
  <si>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</si>
  <si>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</si>
  <si>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</si>
  <si>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</si>
  <si>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</si>
  <si>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</si>
  <si>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</si>
  <si>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</si>
  <si>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</si>
  <si>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</si>
  <si>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</si>
  <si>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</si>
  <si>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</si>
  <si>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</si>
  <si>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</si>
  <si>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</si>
  <si>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</si>
  <si>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</si>
  <si>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</si>
  <si>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</si>
  <si>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</si>
  <si>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</si>
  <si>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</si>
  <si>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</si>
  <si>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</si>
  <si>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</si>
  <si>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</si>
  <si>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</si>
  <si>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</si>
  <si>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</si>
  <si>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</si>
  <si>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</si>
  <si>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</si>
  <si>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</si>
  <si>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</si>
  <si>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</si>
  <si>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</si>
  <si>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</si>
  <si>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</si>
  <si>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</si>
  <si>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</si>
  <si>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</si>
  <si>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</si>
  <si>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</si>
  <si>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</si>
  <si>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</si>
  <si>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</si>
  <si>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</si>
  <si>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</si>
  <si>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</si>
  <si>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</si>
  <si>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</si>
  <si>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</si>
  <si>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</si>
  <si>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</si>
  <si>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</si>
  <si>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</si>
  <si>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</si>
  <si>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</si>
  <si>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</si>
  <si>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</si>
  <si>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</si>
  <si>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</si>
  <si>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</si>
  <si>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</si>
  <si>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</si>
  <si>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</si>
  <si>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</si>
  <si>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</si>
  <si>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</si>
  <si>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</si>
  <si>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</si>
  <si>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</si>
  <si>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</si>
  <si>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</si>
  <si>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</si>
  <si>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</si>
  <si>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</si>
  <si>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</si>
  <si>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</si>
  <si>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</si>
  <si>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</si>
  <si>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</si>
  <si>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</si>
  <si>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</si>
  <si>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</si>
  <si>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</si>
  <si>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</si>
  <si>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</si>
  <si>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</si>
  <si>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</si>
  <si>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</si>
  <si>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</si>
  <si>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</si>
  <si>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</si>
  <si>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</si>
  <si>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</si>
  <si>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</si>
  <si>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</si>
  <si>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</si>
  <si>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</si>
  <si>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</si>
  <si>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</si>
  <si>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</si>
  <si>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</si>
  <si>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</si>
  <si>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</si>
  <si>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</si>
  <si>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</si>
  <si>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</si>
  <si>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</si>
  <si>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</si>
  <si>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</si>
  <si>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</si>
  <si>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</si>
  <si>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</si>
  <si>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</si>
  <si>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</si>
  <si>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</si>
  <si>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</si>
  <si>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</si>
  <si>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</si>
  <si>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</si>
  <si>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</si>
  <si>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</si>
  <si>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</si>
  <si>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</si>
  <si>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</si>
  <si>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</si>
  <si>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</si>
  <si>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</si>
  <si>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</si>
  <si>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</si>
  <si>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</si>
  <si>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</si>
  <si>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</si>
  <si>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</si>
  <si>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</si>
  <si>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</si>
  <si>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</si>
  <si>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</si>
  <si>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</si>
  <si>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</si>
  <si>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</si>
  <si>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</si>
  <si>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</si>
  <si>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</si>
  <si>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</si>
  <si>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</si>
  <si>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</si>
  <si>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</si>
  <si>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</si>
  <si>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</si>
  <si>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</si>
  <si>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</si>
  <si>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</si>
  <si>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</si>
  <si>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</si>
  <si>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</si>
  <si>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</si>
  <si>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</si>
  <si>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</si>
  <si>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</si>
  <si>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</si>
  <si>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</si>
  <si>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</si>
  <si>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</si>
  <si>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</si>
  <si>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</si>
  <si>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</si>
  <si>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</si>
  <si>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</si>
  <si>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</si>
  <si>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</si>
  <si>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</si>
  <si>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</si>
  <si>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</si>
  <si>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</si>
  <si>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</si>
  <si>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</si>
  <si>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</si>
  <si>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</si>
  <si>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</si>
  <si>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</si>
  <si>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</si>
  <si>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</si>
  <si>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</si>
  <si>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</si>
  <si>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</si>
  <si>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</si>
  <si>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</si>
  <si>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</si>
  <si>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</si>
  <si>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</si>
  <si>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</si>
  <si>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</si>
  <si>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</si>
  <si>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</si>
  <si>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</si>
  <si>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</si>
  <si>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</si>
  <si>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</si>
  <si>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</si>
  <si>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</si>
  <si>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</si>
  <si>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</si>
  <si>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</si>
  <si>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</si>
  <si>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</si>
  <si>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</si>
  <si>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</si>
  <si>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</si>
  <si>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</si>
  <si>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</si>
  <si>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</si>
  <si>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</si>
  <si>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</si>
  <si>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</si>
  <si>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</si>
  <si>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</si>
  <si>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</si>
  <si>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</si>
  <si>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</si>
  <si>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</si>
  <si>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</si>
  <si>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</si>
  <si>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</si>
  <si>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</si>
  <si>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</si>
  <si>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</si>
  <si>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</si>
  <si>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</si>
  <si>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</si>
  <si>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</si>
  <si>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</si>
  <si>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</si>
  <si>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</si>
  <si>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</si>
  <si>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</si>
  <si>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</si>
  <si>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</si>
  <si>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</si>
  <si>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</si>
  <si>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</si>
  <si>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</si>
  <si>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</si>
  <si>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</si>
  <si>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</si>
  <si>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</si>
  <si>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</si>
  <si>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</si>
  <si>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</si>
  <si>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</si>
  <si>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</si>
  <si>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</si>
  <si>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</si>
  <si>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</si>
  <si>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</si>
  <si>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</si>
  <si>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</si>
  <si>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</si>
  <si>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</si>
  <si>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</si>
  <si>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</si>
  <si>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</si>
  <si>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</si>
  <si>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</si>
  <si>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</si>
  <si>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</si>
  <si>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</si>
  <si>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</si>
  <si>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</si>
  <si>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</si>
  <si>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</si>
  <si>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</si>
  <si>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</si>
  <si>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</si>
  <si>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</si>
  <si>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</si>
  <si>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</si>
  <si>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</si>
  <si>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</si>
  <si>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</si>
  <si>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</si>
  <si>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</si>
  <si>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</si>
  <si>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</si>
  <si>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</si>
  <si>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</si>
  <si>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</si>
  <si>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</si>
  <si>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</si>
  <si>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</si>
  <si>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</si>
  <si>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</si>
  <si>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</si>
  <si>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</si>
  <si>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</si>
  <si>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</si>
  <si>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</si>
  <si>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</si>
  <si>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</si>
  <si>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</si>
  <si>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</si>
  <si>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</si>
  <si>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</si>
  <si>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</si>
  <si>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</si>
  <si>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</si>
  <si>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</si>
  <si>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</si>
  <si>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</si>
  <si>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</si>
  <si>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</si>
  <si>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</si>
  <si>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</si>
  <si>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</si>
  <si>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</si>
  <si>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</si>
  <si>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</si>
  <si>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</si>
  <si>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</si>
  <si>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</si>
  <si>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</si>
  <si>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</si>
  <si>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</si>
  <si>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</si>
  <si>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</si>
  <si>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</si>
  <si>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</si>
  <si>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</si>
  <si>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</si>
  <si>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</si>
  <si>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</si>
  <si>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</si>
  <si>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</si>
  <si>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</si>
  <si>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</si>
  <si>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</si>
  <si>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</si>
  <si>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</si>
  <si>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</si>
  <si>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</si>
  <si>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</si>
  <si>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</si>
  <si>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</si>
  <si>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</si>
  <si>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</si>
  <si>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</si>
  <si>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</si>
  <si>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</si>
  <si>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</si>
  <si>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</si>
  <si>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</si>
  <si>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</si>
  <si>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</si>
  <si>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</si>
  <si>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</si>
  <si>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</si>
  <si>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</si>
  <si>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</si>
  <si>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</si>
  <si>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</si>
  <si>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</si>
  <si>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</si>
  <si>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</si>
  <si>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</si>
  <si>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</si>
  <si>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</si>
  <si>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</si>
  <si>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</si>
  <si>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</si>
  <si>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</si>
  <si>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</si>
  <si>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</si>
  <si>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</si>
  <si>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</si>
  <si>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</si>
  <si>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</si>
  <si>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</si>
  <si>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</si>
  <si>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</si>
  <si>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</si>
  <si>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</si>
  <si>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</si>
  <si>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</si>
  <si>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</si>
  <si>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</si>
  <si>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</si>
  <si>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</si>
  <si>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</si>
  <si>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</si>
  <si>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</si>
  <si>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</si>
  <si>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</si>
  <si>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</si>
  <si>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</si>
  <si>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</si>
  <si>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</si>
  <si>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</si>
  <si>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</si>
  <si>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</si>
  <si>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</si>
  <si>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</si>
  <si>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</si>
  <si>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</si>
  <si>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</si>
  <si>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</si>
  <si>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</si>
  <si>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</si>
  <si>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</si>
  <si>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</si>
  <si>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</si>
  <si>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</si>
  <si>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</si>
  <si>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</si>
  <si>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</si>
  <si>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</si>
  <si>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</si>
  <si>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</si>
  <si>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</si>
  <si>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</si>
  <si>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</si>
  <si>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</si>
  <si>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</si>
  <si>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</si>
  <si>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</si>
  <si>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</si>
  <si>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</si>
  <si>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</si>
  <si>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</si>
  <si>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</si>
  <si>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</si>
  <si>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</si>
  <si>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</si>
  <si>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</si>
  <si>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</si>
  <si>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</si>
  <si>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</si>
  <si>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</si>
  <si>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</si>
  <si>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</si>
  <si>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</si>
  <si>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</si>
  <si>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</si>
  <si>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</si>
  <si>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</si>
  <si>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</si>
  <si>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</si>
  <si>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</si>
  <si>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</si>
  <si>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</si>
  <si>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</si>
  <si>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</si>
  <si>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</si>
  <si>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</si>
  <si>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</si>
  <si>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</si>
  <si>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</si>
  <si>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</si>
  <si>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</si>
  <si>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</si>
  <si>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</si>
  <si>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</si>
  <si>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</si>
  <si>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</si>
  <si>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</si>
  <si>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</si>
  <si>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</si>
  <si>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</si>
  <si>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</si>
  <si>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</si>
  <si>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</si>
  <si>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</si>
  <si>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</si>
  <si>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</si>
  <si>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</si>
  <si>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</si>
  <si>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</si>
  <si>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</si>
  <si>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</si>
  <si>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</si>
  <si>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</si>
  <si>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</si>
  <si>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</si>
  <si>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</si>
  <si>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</si>
  <si>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</si>
  <si>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</si>
  <si>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</si>
  <si>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</si>
  <si>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</si>
  <si>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</si>
  <si>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</si>
  <si>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</si>
  <si>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</si>
  <si>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</si>
  <si>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</si>
  <si>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</si>
  <si>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</si>
  <si>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</si>
  <si>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</si>
  <si>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</si>
  <si>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</si>
  <si>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</si>
  <si>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</si>
  <si>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</si>
  <si>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</si>
  <si>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</si>
  <si>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</si>
  <si>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</si>
  <si>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</si>
  <si>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</si>
  <si>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</si>
  <si>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</si>
  <si>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</si>
  <si>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</si>
  <si>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</si>
  <si>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</si>
  <si>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</si>
  <si>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</si>
  <si>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</si>
  <si>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</si>
  <si>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</si>
  <si>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</si>
  <si>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</si>
  <si>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</si>
  <si>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</si>
  <si>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</si>
  <si>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</si>
  <si>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</si>
  <si>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</si>
  <si>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</si>
  <si>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</si>
  <si>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</si>
  <si>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</si>
  <si>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</si>
  <si>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</si>
  <si>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</si>
  <si>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</si>
  <si>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</si>
  <si>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</si>
  <si>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</si>
  <si>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</si>
  <si>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</si>
  <si>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</si>
  <si>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</si>
  <si>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</si>
  <si>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</si>
  <si>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</si>
  <si>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</si>
  <si>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</si>
  <si>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</si>
  <si>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</si>
  <si>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</si>
  <si>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</si>
  <si>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</si>
  <si>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</si>
  <si>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</si>
  <si>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</si>
  <si>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</si>
  <si>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</si>
  <si>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</si>
  <si>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</si>
  <si>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</si>
  <si>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</si>
  <si>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</si>
  <si>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</si>
  <si>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</si>
  <si>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</si>
  <si>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</si>
  <si>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</si>
  <si>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</si>
  <si>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</si>
  <si>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</si>
  <si>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</si>
  <si>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</si>
  <si>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</si>
  <si>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</si>
  <si>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</si>
  <si>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</si>
  <si>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</si>
  <si>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</si>
  <si>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</si>
  <si>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</si>
  <si>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</si>
  <si>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</si>
  <si>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</si>
  <si>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</si>
  <si>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</si>
  <si>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</si>
  <si>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</si>
  <si>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</si>
  <si>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</si>
  <si>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</si>
  <si>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</si>
  <si>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</si>
  <si>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</si>
  <si>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</si>
  <si>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</si>
  <si>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</si>
  <si>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</si>
  <si>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</si>
  <si>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</si>
  <si>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</si>
  <si>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</si>
  <si>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</si>
  <si>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</si>
  <si>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</si>
  <si>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</si>
  <si>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</si>
  <si>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</si>
  <si>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</si>
  <si>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</si>
  <si>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</si>
  <si>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</si>
  <si>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</si>
  <si>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</si>
  <si>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</si>
  <si>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</si>
  <si>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</si>
  <si>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</si>
  <si>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</si>
  <si>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</si>
  <si>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</si>
  <si>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</si>
  <si>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</si>
  <si>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</si>
  <si>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</si>
  <si>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</si>
  <si>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</si>
  <si>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</si>
  <si>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</si>
  <si>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</si>
  <si>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</si>
  <si>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</si>
  <si>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</si>
  <si>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</si>
  <si>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</si>
  <si>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</si>
  <si>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</si>
  <si>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</si>
  <si>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</si>
  <si>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</si>
  <si>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</si>
  <si>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</si>
  <si>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</si>
  <si>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</si>
  <si>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</si>
  <si>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</si>
  <si>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</si>
  <si>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</si>
  <si>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</si>
  <si>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</si>
  <si>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</si>
  <si>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</si>
  <si>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</si>
  <si>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</si>
  <si>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</si>
  <si>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</si>
  <si>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</si>
  <si>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</si>
  <si>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</si>
  <si>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</si>
  <si>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</si>
  <si>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</si>
  <si>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</si>
  <si>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</si>
  <si>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</si>
  <si>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</si>
  <si>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</si>
  <si>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</si>
  <si>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</si>
  <si>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</si>
  <si>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</si>
  <si>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</si>
  <si>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</si>
  <si>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</si>
  <si>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</si>
  <si>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</si>
  <si>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</si>
  <si>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</si>
  <si>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</si>
  <si>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</si>
  <si>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</si>
  <si>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</si>
  <si>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</si>
  <si>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</si>
  <si>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</si>
  <si>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</si>
  <si>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</si>
  <si>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</si>
  <si>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</si>
  <si>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</si>
  <si>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</si>
  <si>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</si>
  <si>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</si>
  <si>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</si>
  <si>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</si>
  <si>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</si>
  <si>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</si>
  <si>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</si>
  <si>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</si>
  <si>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</si>
  <si>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</si>
  <si>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</si>
  <si>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</si>
  <si>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</si>
  <si>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</si>
  <si>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</si>
  <si>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</si>
  <si>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</si>
  <si>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</si>
  <si>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</si>
  <si>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</si>
  <si>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</si>
  <si>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</si>
  <si>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</si>
  <si>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</si>
  <si>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</si>
  <si>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</si>
  <si>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</si>
  <si>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</si>
  <si>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</si>
  <si>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</si>
  <si>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</si>
  <si>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</si>
  <si>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</si>
  <si>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</si>
  <si>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</si>
  <si>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</si>
  <si>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</si>
  <si>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</si>
  <si>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</si>
  <si>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</si>
  <si>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</si>
  <si>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</si>
  <si>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</si>
  <si>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</si>
  <si>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</si>
  <si>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</si>
  <si>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</si>
  <si>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</si>
  <si>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</si>
  <si>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</si>
  <si>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</si>
  <si>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</si>
  <si>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</si>
  <si>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</si>
  <si>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</si>
  <si>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</si>
  <si>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</si>
  <si>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</si>
  <si>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</si>
  <si>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</si>
  <si>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</si>
  <si>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</si>
  <si>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</si>
  <si>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</si>
  <si>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</si>
  <si>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</si>
  <si>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</si>
  <si>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</si>
  <si>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</si>
  <si>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</si>
  <si>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</si>
  <si>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</si>
  <si>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</si>
  <si>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</si>
  <si>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</si>
  <si>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</si>
  <si>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</si>
  <si>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</si>
  <si>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</si>
  <si>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</si>
  <si>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</si>
  <si>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</si>
  <si>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</si>
  <si>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</si>
  <si>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</si>
  <si>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</si>
  <si>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</si>
  <si>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</si>
  <si>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</si>
  <si>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</si>
  <si>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</si>
  <si>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</si>
  <si>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</si>
  <si>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</si>
  <si>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</si>
  <si>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</si>
  <si>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</si>
  <si>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</si>
  <si>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</si>
  <si>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</si>
  <si>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</si>
  <si>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</si>
  <si>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</si>
  <si>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</si>
  <si>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</si>
  <si>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</si>
  <si>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</si>
  <si>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</si>
  <si>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</si>
  <si>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</si>
  <si>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</si>
  <si>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</si>
  <si>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</si>
  <si>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</si>
  <si>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</si>
  <si>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</si>
  <si>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</si>
  <si>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</si>
  <si>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</si>
  <si>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</si>
  <si>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</si>
  <si>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</si>
  <si>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</si>
  <si>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</si>
  <si>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</si>
  <si>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</si>
  <si>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</si>
  <si>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</si>
  <si>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</si>
  <si>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</si>
  <si>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</si>
  <si>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</si>
  <si>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</si>
  <si>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</si>
  <si>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</si>
  <si>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</si>
  <si>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</si>
  <si>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</si>
  <si>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</si>
  <si>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</si>
  <si>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</si>
  <si>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</si>
  <si>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</si>
  <si>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</si>
  <si>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</si>
  <si>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</si>
  <si>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</si>
  <si>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</si>
  <si>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</si>
  <si>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</si>
  <si>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</si>
  <si>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</si>
  <si>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</si>
  <si>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</si>
  <si>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</si>
  <si>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</si>
  <si>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</si>
  <si>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</si>
  <si>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</si>
  <si>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</si>
  <si>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</si>
  <si>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</si>
  <si>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</si>
  <si>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</si>
  <si>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</si>
  <si>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</si>
  <si>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</si>
  <si>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</si>
  <si>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</si>
  <si>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</si>
  <si>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</si>
  <si>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</si>
  <si>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</si>
  <si>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</si>
  <si>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</si>
  <si>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</si>
  <si>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</si>
  <si>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</si>
  <si>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</si>
  <si>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</si>
  <si>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</si>
  <si>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</si>
  <si>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</si>
  <si>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</si>
  <si>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</si>
  <si>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</si>
  <si>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</si>
  <si>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</si>
  <si>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</si>
  <si>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</si>
  <si>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</si>
  <si>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</si>
  <si>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</si>
  <si>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</si>
  <si>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</si>
  <si>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</si>
  <si>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</si>
  <si>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</si>
  <si>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</si>
  <si>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</si>
  <si>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</si>
  <si>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</si>
  <si>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</si>
  <si>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</si>
  <si>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</si>
  <si>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</si>
  <si>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</si>
  <si>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</si>
  <si>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</si>
  <si>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</si>
  <si>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</si>
  <si>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</si>
  <si>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</si>
  <si>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</si>
  <si>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</si>
  <si>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</si>
  <si>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</si>
  <si>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</si>
  <si>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</si>
  <si>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</si>
  <si>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</si>
  <si>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</si>
  <si>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</si>
  <si>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</si>
  <si>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</si>
  <si>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</si>
  <si>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</si>
  <si>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</si>
  <si>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</si>
  <si>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</si>
  <si>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</si>
  <si>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</si>
  <si>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</si>
  <si>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</si>
  <si>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</si>
  <si>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</si>
  <si>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</si>
  <si>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</si>
  <si>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</si>
  <si>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</si>
  <si>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</si>
  <si>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</si>
  <si>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</si>
  <si>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</si>
  <si>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</si>
  <si>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</si>
  <si>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</si>
  <si>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</si>
  <si>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</si>
  <si>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</si>
  <si>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</si>
  <si>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</si>
  <si>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</si>
  <si>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</si>
  <si>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</si>
  <si>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</si>
  <si>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</si>
  <si>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</si>
  <si>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</si>
  <si>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</si>
  <si>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</si>
  <si>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</si>
  <si>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</si>
  <si>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</si>
  <si>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</si>
  <si>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</si>
  <si>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</si>
  <si>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</si>
  <si>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</si>
  <si>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</si>
  <si>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</si>
  <si>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</si>
  <si>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</si>
  <si>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</si>
  <si>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</si>
  <si>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</si>
  <si>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</si>
  <si>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</si>
  <si>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</si>
  <si>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</si>
  <si>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</si>
  <si>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</si>
  <si>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</si>
  <si>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</si>
  <si>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</si>
  <si>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</si>
  <si>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</si>
  <si>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</si>
  <si>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</si>
  <si>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</si>
  <si>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</si>
  <si>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</si>
  <si>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</si>
  <si>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</si>
  <si>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</si>
  <si>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</si>
  <si>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</si>
  <si>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</si>
  <si>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</si>
  <si>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</si>
  <si>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</si>
  <si>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</si>
  <si>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</si>
  <si>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</si>
  <si>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</si>
  <si>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</si>
  <si>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</si>
  <si>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</si>
  <si>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</si>
  <si>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</si>
  <si>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</si>
  <si>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</si>
  <si>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</si>
  <si>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</si>
  <si>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</si>
  <si>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</si>
  <si>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</si>
  <si>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</si>
  <si>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</si>
  <si>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</si>
  <si>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</si>
  <si>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</si>
  <si>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</si>
  <si>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</si>
  <si>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</si>
  <si>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</si>
  <si>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</si>
  <si>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</si>
  <si>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</si>
  <si>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</si>
  <si>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</si>
  <si>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</si>
  <si>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</si>
  <si>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</si>
  <si>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</si>
  <si>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</si>
  <si>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</si>
  <si>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</si>
  <si>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</si>
  <si>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</si>
  <si>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</si>
  <si>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</si>
  <si>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</si>
  <si>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</si>
  <si>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</si>
  <si>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</si>
  <si>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</si>
  <si>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</si>
  <si>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</si>
  <si>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</si>
  <si>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</si>
  <si>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</si>
  <si>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</si>
  <si>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</si>
  <si>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</si>
  <si>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</si>
  <si>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</si>
  <si>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</si>
  <si>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</si>
  <si>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</si>
  <si>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</si>
  <si>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</si>
  <si>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</si>
  <si>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</si>
  <si>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</si>
  <si>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</si>
  <si>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</si>
  <si>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</si>
  <si>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</si>
  <si>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</si>
  <si>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</si>
  <si>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</si>
  <si>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</si>
  <si>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</si>
  <si>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</si>
  <si>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</si>
  <si>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</si>
  <si>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</si>
  <si>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</si>
  <si>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</si>
  <si>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</si>
  <si>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</si>
  <si>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</si>
  <si>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</si>
  <si>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</si>
  <si>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</si>
  <si>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</si>
  <si>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</si>
  <si>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</si>
  <si>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</si>
  <si>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</si>
  <si>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</si>
  <si>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</si>
  <si>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</si>
  <si>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</si>
  <si>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</si>
  <si>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</si>
  <si>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</si>
  <si>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</si>
  <si>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</si>
  <si>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</si>
  <si>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</si>
  <si>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</si>
  <si>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</si>
  <si>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</si>
  <si>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</si>
  <si>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</si>
  <si>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</si>
  <si>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</si>
  <si>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</si>
  <si>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</si>
  <si>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</si>
  <si>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</si>
  <si>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</si>
  <si>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</si>
  <si>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</si>
  <si>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</si>
  <si>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</si>
  <si>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</si>
  <si>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</si>
  <si>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</si>
  <si>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</si>
  <si>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</si>
  <si>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</si>
  <si>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</si>
  <si>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</si>
  <si>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</si>
  <si>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</si>
  <si>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</si>
  <si>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</si>
  <si>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</si>
  <si>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</si>
  <si>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</si>
  <si>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</si>
  <si>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</si>
  <si>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</si>
  <si>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</si>
  <si>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</si>
  <si>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</si>
  <si>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</si>
  <si>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</si>
  <si>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</si>
  <si>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</si>
  <si>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</si>
  <si>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</si>
  <si>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</si>
  <si>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</si>
  <si>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</si>
  <si>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</si>
  <si>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</si>
  <si>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</si>
  <si>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</si>
  <si>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</si>
  <si>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</si>
  <si>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</si>
  <si>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</si>
  <si>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</si>
  <si>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</si>
  <si>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</si>
  <si>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</si>
  <si>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</si>
  <si>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</si>
  <si>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</si>
  <si>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</si>
  <si>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</si>
  <si>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</si>
  <si>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</si>
  <si>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</si>
  <si>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</si>
  <si>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</si>
  <si>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</si>
  <si>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</si>
  <si>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</si>
  <si>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</si>
  <si>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</si>
  <si>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</si>
  <si>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</si>
  <si>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</si>
  <si>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</si>
  <si>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</si>
  <si>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</si>
  <si>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</si>
  <si>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</si>
  <si>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</si>
  <si>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</si>
  <si>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</si>
  <si>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</si>
  <si>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</si>
  <si>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</si>
  <si>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</si>
  <si>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</si>
  <si>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</si>
  <si>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</si>
  <si>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</si>
  <si>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</si>
  <si>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</si>
  <si>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</si>
  <si>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</si>
  <si>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</si>
  <si>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</si>
  <si>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</si>
  <si>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</si>
  <si>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</si>
  <si>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</si>
  <si>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</si>
  <si>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</si>
  <si>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</si>
  <si>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</si>
  <si>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</si>
  <si>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</si>
  <si>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</si>
  <si>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</si>
  <si>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</si>
  <si>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</si>
  <si>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</si>
  <si>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</si>
  <si>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</si>
  <si>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</si>
  <si>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</si>
  <si>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</si>
  <si>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</si>
  <si>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</si>
  <si>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</si>
  <si>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</si>
  <si>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</si>
  <si>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</si>
  <si>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</si>
  <si>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</si>
  <si>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</si>
  <si>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</si>
  <si>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</si>
  <si>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</si>
  <si>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</si>
  <si>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</si>
  <si>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</si>
  <si>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</si>
  <si>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</si>
  <si>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</si>
  <si>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</si>
  <si>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</si>
  <si>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</si>
  <si>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</si>
  <si>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</si>
  <si>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</si>
  <si>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</si>
  <si>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</si>
  <si>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</si>
  <si>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</si>
  <si>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</si>
  <si>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</si>
  <si>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</si>
  <si>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</si>
  <si>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</si>
  <si>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</si>
  <si>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</si>
  <si>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</si>
  <si>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</si>
  <si>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</si>
  <si>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</si>
  <si>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</si>
  <si>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</si>
  <si>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</si>
  <si>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</si>
  <si>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</si>
  <si>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</si>
  <si>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</si>
  <si>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</si>
  <si>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</si>
  <si>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</si>
  <si>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</si>
  <si>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</si>
  <si>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</si>
  <si>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</si>
  <si>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</si>
  <si>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</si>
  <si>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</si>
  <si>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</si>
  <si>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</si>
  <si>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</si>
  <si>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</si>
  <si>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</si>
  <si>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</si>
  <si>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</si>
  <si>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</si>
  <si>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</si>
  <si>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</si>
  <si>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</si>
  <si>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</si>
  <si>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</si>
  <si>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</si>
  <si>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</si>
  <si>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</si>
  <si>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</si>
  <si>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</si>
  <si>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</si>
  <si>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</si>
  <si>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</si>
  <si>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</si>
  <si>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</si>
  <si>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</si>
  <si>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</si>
  <si>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</si>
  <si>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</si>
  <si>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</si>
  <si>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</si>
  <si>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</si>
  <si>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</si>
  <si>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</si>
  <si>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</si>
  <si>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</si>
  <si>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</si>
  <si>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</si>
  <si>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</si>
  <si>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</si>
  <si>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</si>
  <si>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</si>
  <si>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</si>
  <si>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</si>
  <si>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</si>
  <si>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</si>
  <si>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</si>
  <si>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</si>
  <si>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</si>
  <si>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</si>
  <si>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</si>
  <si>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</si>
  <si>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</si>
  <si>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</si>
  <si>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</si>
  <si>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</si>
  <si>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</si>
  <si>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</si>
  <si>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</si>
  <si>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</si>
  <si>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</si>
  <si>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</si>
  <si>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</si>
  <si>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</si>
  <si>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</si>
  <si>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</si>
  <si>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</si>
  <si>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</si>
  <si>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</si>
  <si>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</si>
  <si>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</si>
  <si>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</si>
  <si>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</si>
  <si>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</si>
  <si>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</si>
  <si>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</si>
  <si>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</si>
  <si>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</si>
  <si>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</si>
  <si>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</si>
  <si>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</si>
  <si>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</si>
  <si>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</si>
  <si>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</si>
  <si>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</si>
  <si>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</si>
  <si>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</si>
  <si>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</si>
  <si>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</si>
  <si>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</si>
  <si>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</si>
  <si>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</si>
  <si>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</si>
  <si>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</si>
  <si>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</si>
  <si>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</si>
  <si>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</si>
  <si>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</si>
  <si>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</si>
  <si>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</si>
  <si>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</si>
  <si>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</si>
  <si>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</si>
  <si>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</si>
  <si>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</si>
  <si>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</si>
  <si>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</si>
  <si>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</si>
  <si>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</si>
  <si>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</si>
  <si>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</si>
  <si>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</si>
  <si>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</si>
  <si>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</si>
  <si>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</si>
  <si>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</si>
  <si>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</si>
  <si>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</si>
  <si>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</si>
  <si>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</si>
  <si>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</si>
  <si>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</si>
  <si>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</si>
  <si>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</si>
  <si>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</si>
  <si>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</si>
  <si>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</si>
  <si>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</si>
  <si>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</si>
  <si>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</si>
  <si>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</si>
  <si>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</si>
  <si>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</si>
  <si>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</si>
  <si>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</si>
  <si>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</si>
  <si>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</si>
  <si>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</si>
  <si>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</si>
  <si>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</si>
  <si>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</si>
  <si>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</si>
  <si>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</si>
  <si>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</si>
  <si>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</si>
  <si>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</si>
  <si>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</si>
  <si>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</si>
  <si>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</si>
  <si>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</si>
  <si>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</si>
  <si>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</si>
  <si>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</si>
  <si>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</si>
  <si>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</si>
  <si>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</si>
  <si>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</si>
  <si>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</si>
  <si>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</si>
  <si>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</si>
  <si>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</si>
  <si>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</si>
  <si>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</si>
  <si>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</si>
  <si>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</si>
  <si>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</si>
  <si>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</si>
  <si>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</si>
  <si>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</si>
  <si>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</si>
  <si>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</si>
  <si>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</si>
  <si>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</si>
  <si>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</si>
  <si>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</si>
  <si>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</si>
  <si>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</si>
  <si>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</si>
  <si>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</si>
  <si>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</si>
  <si>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</si>
  <si>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</si>
  <si>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</si>
  <si>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</si>
  <si>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</si>
  <si>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</si>
  <si>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</si>
  <si>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</si>
  <si>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</si>
  <si>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</si>
  <si>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</si>
  <si>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</si>
  <si>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</si>
  <si>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</si>
  <si>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</si>
  <si>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</si>
  <si>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</si>
  <si>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</si>
  <si>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</si>
  <si>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</si>
  <si>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</si>
  <si>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</si>
  <si>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</si>
  <si>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</si>
  <si>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</si>
  <si>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</si>
  <si>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</si>
  <si>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</si>
  <si>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</si>
  <si>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</si>
  <si>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</si>
  <si>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</si>
  <si>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</si>
  <si>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</si>
  <si>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</si>
  <si>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</si>
  <si>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</si>
  <si>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</si>
  <si>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</si>
  <si>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</si>
  <si>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</si>
  <si>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</si>
  <si>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</si>
  <si>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</si>
  <si>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</si>
  <si>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</si>
  <si>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</si>
  <si>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</si>
  <si>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</si>
  <si>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</si>
  <si>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</si>
  <si>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</si>
  <si>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</si>
  <si>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</si>
  <si>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</si>
  <si>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</si>
  <si>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</si>
  <si>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</si>
  <si>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</si>
  <si>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</si>
  <si>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</si>
  <si>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</si>
  <si>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</si>
  <si>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</si>
  <si>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</si>
  <si>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</si>
  <si>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</si>
  <si>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</si>
  <si>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</si>
  <si>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</si>
  <si>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</si>
  <si>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</si>
  <si>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</si>
  <si>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</si>
  <si>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</si>
  <si>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</si>
  <si>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</si>
  <si>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</si>
  <si>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</si>
  <si>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</si>
  <si>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</si>
  <si>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</si>
  <si>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</si>
  <si>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</si>
  <si>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</si>
  <si>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</si>
  <si>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</si>
  <si>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</si>
  <si>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</si>
  <si>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</si>
  <si>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</si>
  <si>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</si>
  <si>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</si>
  <si>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</si>
  <si>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</si>
  <si>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</si>
  <si>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</si>
  <si>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</si>
  <si>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</si>
  <si>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</si>
  <si>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</si>
  <si>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</si>
  <si>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</si>
  <si>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</si>
  <si>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</si>
  <si>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</si>
  <si>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</si>
  <si>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</si>
  <si>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</si>
  <si>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</si>
  <si>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</si>
  <si>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</si>
  <si>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</si>
  <si>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</si>
  <si>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</si>
  <si>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</si>
  <si>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</si>
  <si>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</si>
  <si>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</si>
  <si>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</si>
  <si>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</si>
  <si>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</si>
  <si>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</si>
  <si>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</si>
  <si>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</si>
  <si>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</si>
  <si>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</si>
  <si>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</si>
  <si>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</si>
  <si>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</si>
  <si>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</si>
  <si>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</si>
  <si>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</si>
  <si>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</si>
  <si>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</si>
  <si>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</si>
  <si>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</si>
  <si>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</si>
  <si>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</si>
  <si>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</si>
  <si>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</si>
  <si>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</si>
  <si>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</si>
  <si>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</si>
  <si>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</si>
  <si>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</si>
  <si>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</si>
  <si>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</si>
  <si>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</si>
  <si>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</si>
  <si>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</si>
  <si>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</si>
  <si>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</si>
  <si>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</si>
  <si>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</si>
  <si>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</si>
  <si>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</si>
  <si>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</si>
  <si>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</si>
  <si>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</si>
  <si>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</si>
  <si>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</si>
  <si>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</si>
  <si>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</si>
  <si>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</si>
  <si>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</si>
  <si>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</si>
  <si>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</si>
  <si>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</si>
  <si>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</si>
  <si>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</si>
  <si>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</si>
  <si>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</si>
  <si>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</si>
  <si>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</si>
  <si>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</si>
  <si>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</si>
  <si>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</si>
  <si>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</si>
  <si>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</si>
  <si>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</si>
  <si>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</si>
  <si>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</si>
  <si>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</si>
  <si>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</si>
  <si>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</si>
  <si>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</si>
  <si>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</si>
  <si>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</si>
  <si>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</si>
  <si>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</si>
  <si>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</si>
  <si>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</si>
  <si>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</si>
  <si>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</si>
  <si>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</si>
  <si>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</si>
  <si>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</si>
  <si>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</si>
  <si>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</si>
  <si>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</si>
  <si>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</si>
  <si>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</si>
  <si>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</si>
  <si>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</si>
  <si>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</si>
  <si>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</si>
  <si>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</si>
  <si>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</si>
  <si>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</si>
  <si>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</si>
  <si>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</si>
  <si>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</si>
  <si>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</si>
  <si>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</si>
  <si>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</si>
  <si>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</si>
  <si>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</si>
  <si>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</si>
  <si>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</si>
  <si>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</si>
  <si>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</si>
  <si>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</si>
  <si>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</si>
  <si>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</si>
  <si>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</si>
  <si>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</si>
  <si>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</si>
  <si>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</si>
  <si>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</si>
  <si>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</si>
  <si>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</si>
  <si>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</si>
  <si>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</si>
  <si>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</si>
  <si>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</si>
  <si>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</si>
  <si>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</si>
  <si>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</si>
  <si>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</si>
  <si>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</si>
  <si>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</si>
  <si>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</si>
  <si>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</si>
  <si>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</si>
  <si>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</si>
  <si>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</si>
  <si>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</si>
  <si>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</si>
  <si>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</si>
  <si>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</si>
  <si>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</si>
  <si>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</si>
  <si>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</si>
  <si>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</si>
  <si>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</si>
  <si>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</si>
  <si>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</si>
  <si>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</si>
  <si>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</si>
  <si>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</si>
  <si>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</si>
  <si>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</si>
  <si>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</si>
  <si>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</si>
  <si>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</si>
  <si>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</si>
  <si>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</si>
  <si>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</si>
  <si>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</si>
  <si>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</si>
  <si>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</si>
  <si>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</si>
  <si>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</si>
  <si>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</si>
  <si>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</si>
  <si>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</si>
  <si>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</si>
  <si>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</si>
  <si>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</si>
  <si>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</si>
  <si>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</si>
  <si>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</si>
  <si>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</si>
  <si>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</si>
  <si>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</si>
  <si>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</si>
  <si>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</si>
  <si>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</si>
  <si>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</si>
  <si>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</si>
  <si>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</si>
  <si>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</si>
  <si>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</si>
  <si>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</si>
  <si>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</si>
  <si>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</si>
  <si>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</si>
  <si>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</si>
  <si>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</si>
  <si>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</si>
  <si>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</si>
  <si>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</si>
  <si>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</si>
  <si>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</si>
  <si>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</si>
  <si>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</si>
  <si>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</si>
  <si>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</si>
  <si>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</si>
  <si>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</si>
  <si>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</si>
  <si>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</si>
  <si>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</si>
  <si>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</si>
  <si>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</si>
  <si>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</si>
  <si>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</si>
  <si>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</si>
  <si>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</si>
  <si>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</si>
  <si>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</si>
  <si>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</si>
  <si>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</si>
  <si>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</si>
  <si>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</si>
  <si>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</si>
  <si>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</si>
  <si>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</si>
  <si>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</si>
  <si>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</si>
  <si>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</si>
  <si>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</si>
  <si>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</si>
  <si>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</si>
  <si>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</si>
  <si>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</si>
  <si>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</si>
  <si>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</si>
  <si>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</si>
  <si>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</si>
  <si>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</si>
  <si>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</si>
  <si>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</si>
  <si>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</si>
  <si>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</si>
  <si>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</si>
  <si>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</si>
  <si>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</si>
  <si>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</si>
  <si>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</si>
  <si>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</si>
  <si>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</si>
  <si>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</si>
  <si>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</si>
  <si>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</si>
  <si>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</si>
  <si>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</si>
  <si>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</si>
  <si>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</si>
  <si>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</si>
  <si>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</si>
  <si>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</si>
  <si>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</si>
  <si>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</si>
  <si>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</si>
  <si>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</si>
  <si>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</si>
  <si>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</si>
  <si>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</si>
  <si>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</si>
  <si>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</si>
  <si>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</si>
  <si>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</si>
  <si>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</si>
  <si>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</si>
  <si>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</si>
  <si>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</si>
  <si>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</si>
  <si>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</si>
  <si>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</si>
  <si>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</si>
  <si>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</si>
  <si>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</si>
  <si>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</si>
  <si>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</si>
  <si>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</si>
  <si>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</si>
  <si>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</si>
  <si>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</si>
  <si>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</si>
  <si>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</si>
  <si>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</si>
  <si>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</si>
  <si>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</si>
  <si>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</si>
  <si>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</si>
  <si>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</si>
  <si>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</si>
  <si>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</si>
  <si>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</si>
  <si>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</si>
  <si>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</si>
  <si>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</si>
  <si>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</si>
  <si>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</si>
  <si>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</si>
  <si>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</si>
  <si>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</si>
  <si>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</si>
  <si>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</si>
  <si>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</si>
  <si>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</si>
  <si>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</si>
  <si>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</si>
  <si>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</si>
  <si>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</si>
  <si>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</si>
  <si>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</si>
  <si>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</si>
  <si>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</si>
  <si>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</si>
  <si>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</si>
  <si>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</si>
  <si>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</si>
  <si>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</si>
  <si>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</si>
  <si>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</si>
  <si>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</si>
  <si>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</si>
  <si>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</si>
  <si>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</si>
  <si>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</si>
  <si>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</si>
  <si>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</si>
  <si>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</si>
  <si>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</si>
  <si>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</si>
  <si>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</si>
  <si>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</si>
  <si>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</si>
  <si>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</si>
  <si>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</si>
  <si>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</si>
  <si>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</si>
  <si>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</si>
  <si>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</si>
  <si>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</si>
  <si>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</si>
  <si>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</si>
  <si>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</si>
  <si>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</si>
  <si>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</si>
  <si>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</si>
  <si>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</si>
  <si>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</si>
  <si>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</si>
  <si>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</si>
  <si>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</si>
  <si>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</si>
  <si>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</si>
  <si>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</si>
  <si>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</si>
  <si>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</si>
  <si>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</si>
  <si>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</si>
  <si>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</si>
  <si>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</si>
  <si>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</si>
  <si>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</si>
  <si>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</si>
  <si>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</si>
  <si>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</si>
  <si>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</si>
  <si>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</si>
  <si>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</si>
  <si>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</si>
  <si>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</si>
  <si>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</si>
  <si>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</si>
  <si>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</si>
  <si>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</si>
  <si>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</si>
  <si>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</si>
  <si>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</si>
  <si>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</si>
  <si>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</si>
  <si>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</si>
  <si>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</si>
  <si>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</si>
  <si>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</si>
  <si>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</si>
  <si>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</si>
  <si>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</si>
  <si>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</si>
  <si>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</si>
  <si>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</si>
  <si>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</si>
  <si>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</si>
  <si>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</si>
  <si>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</si>
  <si>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</si>
  <si>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</si>
  <si>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</si>
  <si>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</si>
  <si>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</si>
  <si>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</si>
  <si>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</si>
  <si>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</si>
  <si>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</si>
  <si>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</si>
  <si>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</si>
  <si>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</si>
  <si>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</si>
  <si>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</si>
  <si>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</si>
  <si>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</si>
  <si>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</si>
  <si>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</si>
  <si>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</si>
  <si>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</si>
  <si>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</si>
  <si>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</si>
  <si>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</si>
  <si>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</si>
  <si>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</si>
  <si>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</si>
  <si>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</si>
  <si>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</si>
  <si>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</si>
  <si>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</si>
  <si>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</si>
  <si>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</si>
  <si>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</si>
  <si>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</si>
  <si>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</si>
  <si>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</si>
  <si>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</si>
  <si>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</si>
  <si>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</si>
  <si>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</si>
  <si>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</si>
  <si>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</si>
  <si>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</si>
  <si>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</si>
  <si>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</si>
  <si>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</si>
  <si>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</si>
  <si>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</si>
  <si>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</si>
  <si>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</si>
  <si>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</si>
  <si>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</si>
  <si>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</si>
  <si>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</si>
  <si>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</si>
  <si>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</si>
  <si>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</si>
  <si>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</si>
  <si>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</si>
  <si>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</si>
  <si>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</si>
  <si>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</si>
  <si>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</si>
  <si>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</si>
  <si>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</si>
  <si>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</si>
  <si>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</si>
  <si>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</si>
  <si>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</si>
  <si>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</si>
  <si>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</si>
  <si>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</si>
  <si>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</si>
  <si>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</si>
  <si>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</si>
  <si>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</si>
  <si>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</si>
  <si>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</si>
  <si>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</si>
  <si>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</si>
  <si>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</si>
  <si>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</si>
  <si>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</si>
  <si>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</si>
  <si>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</si>
  <si>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</si>
  <si>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</si>
  <si>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</si>
  <si>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</si>
  <si>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</si>
  <si>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</si>
  <si>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</si>
  <si>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</si>
  <si>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</si>
  <si>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</si>
  <si>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</si>
  <si>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</si>
  <si>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</si>
  <si>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</si>
  <si>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</si>
  <si>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</si>
  <si>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</si>
  <si>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</si>
  <si>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</si>
  <si>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</si>
  <si>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</si>
  <si>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</si>
  <si>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</si>
  <si>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</si>
  <si>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</si>
  <si>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</si>
  <si>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</si>
  <si>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</si>
  <si>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</si>
  <si>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</si>
  <si>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</si>
  <si>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</si>
  <si>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</si>
  <si>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</si>
  <si>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</si>
  <si>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</si>
  <si>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</si>
  <si>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</si>
  <si>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</si>
  <si>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</si>
  <si>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</si>
  <si>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</si>
  <si>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</si>
  <si>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</si>
  <si>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</si>
  <si>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</si>
  <si>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</si>
  <si>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</si>
  <si>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</si>
  <si>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</si>
  <si>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</si>
  <si>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</si>
  <si>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</si>
  <si>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</si>
  <si>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</si>
  <si>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</si>
  <si>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</si>
  <si>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</si>
  <si>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</si>
  <si>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</si>
  <si>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</si>
  <si>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</si>
  <si>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</si>
  <si>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</si>
  <si>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</si>
  <si>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</si>
  <si>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</si>
  <si>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</si>
  <si>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</si>
  <si>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</si>
  <si>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</si>
  <si>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</si>
  <si>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</si>
  <si>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</si>
  <si>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</si>
  <si>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</si>
  <si>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</si>
  <si>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</si>
  <si>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</si>
  <si>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</si>
  <si>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</si>
  <si>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</si>
  <si>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</si>
  <si>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</si>
  <si>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</si>
  <si>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</si>
  <si>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</si>
  <si>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</si>
  <si>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</si>
  <si>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</si>
  <si>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</si>
  <si>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</si>
  <si>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</si>
  <si>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</si>
  <si>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</si>
  <si>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</si>
  <si>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</si>
  <si>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</si>
  <si>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</si>
  <si>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</si>
  <si>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</si>
  <si>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</si>
  <si>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</si>
  <si>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</si>
  <si>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</si>
  <si>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</si>
  <si>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</si>
  <si>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</si>
  <si>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</si>
  <si>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</si>
  <si>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</si>
  <si>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</si>
  <si>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</si>
  <si>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</si>
  <si>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</si>
  <si>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</si>
  <si>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</si>
  <si>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</si>
  <si>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</si>
  <si>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</si>
  <si>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</si>
  <si>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</si>
  <si>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</si>
  <si>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</si>
  <si>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</si>
  <si>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</si>
  <si>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</si>
  <si>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</si>
  <si>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</si>
  <si>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</si>
  <si>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</si>
  <si>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</si>
  <si>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</si>
  <si>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</si>
  <si>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</si>
  <si>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</si>
  <si>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</si>
  <si>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</si>
  <si>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</si>
  <si>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</si>
  <si>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</si>
  <si>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</si>
  <si>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</si>
  <si>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</si>
  <si>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</si>
  <si>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</si>
  <si>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</si>
  <si>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</si>
  <si>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</si>
  <si>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</si>
  <si>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</si>
  <si>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</si>
  <si>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</si>
  <si>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</si>
  <si>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</si>
  <si>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</si>
  <si>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</si>
  <si>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</si>
  <si>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</si>
  <si>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</si>
  <si>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</si>
  <si>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</si>
  <si>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</si>
  <si>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</si>
  <si>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</si>
  <si>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</si>
  <si>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</si>
  <si>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</si>
  <si>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</si>
  <si>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</si>
  <si>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</si>
  <si>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</si>
  <si>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</si>
  <si>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</si>
  <si>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</si>
  <si>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</si>
  <si>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</si>
  <si>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</si>
  <si>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</si>
  <si>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</si>
  <si>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</si>
  <si>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</si>
  <si>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</si>
  <si>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</si>
  <si>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</si>
  <si>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</si>
  <si>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</si>
  <si>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</si>
  <si>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</si>
  <si>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</si>
  <si>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</si>
  <si>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</si>
  <si>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</si>
  <si>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</si>
  <si>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</si>
  <si>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</si>
  <si>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</si>
  <si>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</si>
  <si>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</si>
  <si>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</si>
  <si>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</si>
  <si>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</si>
  <si>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</si>
  <si>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</si>
  <si>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</si>
  <si>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</si>
  <si>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</si>
  <si>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</si>
  <si>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</si>
  <si>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</si>
  <si>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</si>
  <si>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</si>
  <si>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</si>
  <si>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</si>
  <si>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</si>
  <si>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</si>
  <si>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</si>
  <si>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</si>
  <si>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</si>
  <si>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</si>
  <si>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</si>
  <si>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</si>
  <si>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</si>
  <si>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</si>
  <si>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</si>
  <si>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</si>
  <si>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</si>
  <si>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</si>
  <si>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</si>
  <si>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</si>
  <si>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</si>
  <si>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</si>
  <si>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</si>
  <si>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</si>
  <si>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</si>
  <si>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</si>
  <si>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</si>
  <si>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</si>
  <si>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</si>
  <si>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</si>
  <si>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</si>
  <si>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</si>
  <si>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</si>
  <si>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</si>
  <si>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</si>
  <si>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</si>
  <si>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</si>
  <si>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</si>
  <si>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</si>
  <si>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</si>
  <si>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</si>
  <si>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</si>
  <si>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</si>
  <si>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</si>
  <si>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</si>
  <si>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</si>
  <si>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</si>
  <si>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</si>
  <si>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</si>
  <si>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</si>
  <si>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</si>
  <si>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</si>
  <si>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</si>
  <si>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</si>
  <si>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</si>
  <si>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</si>
  <si>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</si>
  <si>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</si>
  <si>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</si>
  <si>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</si>
  <si>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</si>
  <si>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</si>
  <si>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</si>
  <si>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</si>
  <si>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</si>
  <si>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</si>
  <si>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</si>
  <si>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</si>
  <si>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</si>
  <si>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</si>
  <si>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</si>
  <si>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</si>
  <si>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</si>
  <si>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</si>
  <si>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</si>
  <si>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</si>
  <si>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</si>
  <si>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</si>
  <si>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</si>
  <si>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</si>
  <si>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</si>
  <si>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</si>
  <si>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</si>
  <si>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</si>
  <si>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</si>
  <si>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</si>
  <si>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</si>
  <si>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</si>
  <si>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</si>
  <si>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</si>
  <si>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</si>
  <si>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</si>
  <si>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</si>
  <si>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</si>
  <si>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</si>
  <si>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</si>
  <si>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</si>
  <si>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</si>
  <si>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</si>
  <si>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</si>
  <si>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</si>
  <si>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</si>
  <si>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</si>
  <si>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</si>
  <si>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</si>
  <si>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</si>
  <si>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</si>
  <si>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</si>
  <si>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</si>
  <si>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</si>
  <si>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</si>
  <si>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</si>
  <si>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</si>
  <si>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</si>
  <si>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</si>
  <si>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</si>
  <si>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</si>
  <si>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</si>
  <si>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</si>
  <si>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</si>
  <si>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</si>
  <si>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</si>
  <si>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</si>
  <si>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</si>
  <si>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</si>
  <si>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</si>
  <si>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</si>
  <si>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</si>
  <si>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</si>
  <si>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</si>
  <si>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</si>
  <si>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</si>
  <si>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</si>
  <si>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</si>
  <si>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</si>
  <si>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</si>
  <si>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</si>
  <si>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</si>
  <si>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</si>
  <si>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</si>
  <si>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</si>
  <si>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</si>
  <si>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</si>
  <si>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</si>
  <si>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</si>
  <si>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</si>
  <si>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</si>
  <si>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</si>
  <si>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</si>
  <si>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</si>
  <si>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</si>
  <si>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</si>
  <si>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</si>
  <si>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</si>
  <si>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</si>
  <si>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</si>
  <si>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</si>
  <si>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</si>
  <si>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</si>
  <si>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</si>
  <si>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</si>
  <si>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</si>
  <si>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</si>
  <si>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</si>
  <si>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</si>
  <si>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</si>
  <si>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</si>
  <si>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</si>
  <si>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</si>
  <si>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</si>
  <si>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</si>
  <si>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</si>
  <si>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</si>
  <si>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</si>
  <si>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</si>
  <si>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</si>
  <si>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</si>
  <si>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</si>
  <si>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</si>
  <si>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</si>
  <si>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</si>
  <si>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</si>
  <si>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</si>
  <si>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</si>
  <si>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</si>
  <si>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</si>
  <si>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</si>
  <si>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</si>
  <si>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</si>
  <si>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</si>
  <si>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</si>
  <si>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</si>
  <si>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</si>
  <si>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</si>
  <si>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</si>
  <si>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</si>
  <si>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</si>
  <si>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</si>
  <si>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</si>
  <si>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</si>
  <si>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</si>
  <si>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</si>
  <si>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</si>
  <si>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</si>
  <si>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</si>
  <si>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</si>
  <si>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</si>
  <si>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</si>
  <si>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</si>
  <si>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</si>
  <si>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</si>
  <si>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</si>
  <si>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</si>
  <si>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</si>
  <si>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</si>
  <si>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</si>
  <si>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</si>
  <si>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</si>
  <si>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</si>
  <si>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</si>
  <si>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</si>
  <si>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</si>
  <si>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</si>
  <si>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</si>
  <si>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</si>
  <si>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</si>
  <si>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</si>
  <si>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</si>
  <si>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</si>
  <si>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</si>
  <si>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</si>
  <si>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</si>
  <si>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</si>
  <si>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</si>
  <si>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</si>
  <si>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</si>
  <si>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</si>
  <si>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</si>
  <si>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</si>
  <si>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</si>
  <si>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</si>
  <si>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</si>
  <si>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</si>
  <si>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</si>
  <si>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</si>
  <si>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</si>
  <si>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</si>
  <si>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</si>
  <si>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</si>
  <si>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</si>
  <si>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</si>
  <si>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</si>
  <si>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</si>
  <si>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</si>
  <si>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</si>
  <si>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</si>
  <si>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</si>
  <si>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</si>
  <si>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</si>
  <si>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</si>
  <si>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</si>
  <si>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</si>
  <si>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</si>
  <si>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</si>
  <si>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</si>
  <si>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</si>
  <si>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</si>
  <si>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</si>
  <si>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</si>
  <si>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</si>
  <si>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</si>
  <si>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</si>
  <si>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</si>
  <si>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</si>
  <si>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</si>
  <si>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</si>
  <si>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</si>
  <si>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</si>
  <si>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</si>
  <si>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</si>
  <si>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</si>
  <si>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</si>
  <si>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</si>
  <si>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</si>
  <si>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</si>
  <si>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</si>
  <si>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</si>
  <si>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</si>
  <si>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</si>
  <si>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</si>
  <si>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</si>
  <si>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</si>
  <si>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</si>
  <si>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</si>
  <si>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</si>
  <si>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</si>
  <si>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</si>
  <si>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</si>
  <si>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</si>
  <si>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</si>
  <si>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</si>
  <si>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</si>
  <si>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</si>
  <si>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</si>
  <si>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</si>
  <si>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</si>
  <si>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</si>
  <si>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</si>
  <si>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</si>
  <si>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</si>
  <si>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</si>
  <si>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</si>
  <si>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</si>
  <si>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</si>
  <si>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</si>
  <si>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</si>
  <si>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</si>
  <si>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</si>
  <si>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</si>
  <si>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</si>
  <si>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</si>
  <si>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</si>
  <si>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</si>
  <si>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</si>
  <si>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</si>
  <si>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</si>
  <si>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</si>
  <si>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</si>
  <si>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</si>
  <si>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</si>
  <si>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</si>
  <si>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</si>
  <si>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</si>
  <si>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</si>
  <si>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</si>
  <si>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</si>
  <si>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</si>
  <si>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</si>
  <si>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</si>
  <si>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</si>
  <si>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</si>
  <si>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</si>
  <si>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</si>
  <si>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</si>
  <si>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</si>
  <si>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</si>
  <si>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</si>
  <si>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</si>
  <si>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</si>
  <si>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</si>
  <si>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</si>
  <si>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</si>
  <si>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</si>
  <si>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</si>
  <si>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</si>
  <si>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</si>
  <si>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</si>
  <si>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</si>
  <si>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</si>
  <si>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</si>
  <si>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</si>
  <si>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</si>
  <si>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</si>
  <si>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</si>
  <si>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</si>
  <si>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</si>
  <si>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</si>
  <si>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</si>
  <si>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</si>
  <si>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</si>
  <si>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</si>
  <si>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</si>
  <si>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</si>
  <si>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</si>
  <si>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</si>
  <si>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</si>
  <si>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</si>
  <si>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</si>
  <si>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</si>
  <si>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</si>
  <si>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</si>
  <si>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</si>
  <si>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</si>
  <si>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</si>
  <si>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</si>
  <si>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</si>
  <si>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</si>
  <si>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</si>
  <si>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</si>
  <si>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</si>
  <si>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</si>
  <si>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</si>
  <si>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</si>
  <si>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</si>
  <si>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</si>
  <si>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</si>
  <si>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</si>
  <si>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</si>
  <si>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</si>
  <si>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</si>
  <si>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</si>
  <si>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</si>
  <si>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</si>
  <si>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</si>
  <si>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</si>
  <si>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</si>
  <si>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</si>
  <si>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</si>
  <si>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</si>
  <si>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</si>
  <si>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</si>
  <si>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</si>
  <si>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</si>
  <si>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</si>
  <si>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</si>
  <si>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</si>
  <si>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</si>
  <si>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</si>
  <si>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</si>
  <si>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</si>
  <si>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</si>
  <si>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</si>
  <si>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</si>
  <si>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</si>
  <si>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</si>
  <si>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</si>
  <si>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</si>
  <si>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</si>
  <si>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</si>
  <si>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</si>
  <si>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</si>
  <si>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</si>
  <si>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</si>
  <si>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</si>
  <si>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</si>
  <si>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</si>
  <si>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</si>
  <si>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</si>
  <si>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</si>
  <si>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</si>
  <si>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</si>
  <si>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</si>
  <si>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</si>
  <si>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</si>
  <si>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</si>
  <si>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</si>
  <si>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</si>
  <si>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</si>
  <si>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</si>
  <si>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</si>
  <si>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</si>
  <si>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</si>
  <si>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</si>
  <si>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</si>
  <si>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</si>
  <si>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</si>
  <si>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</si>
  <si>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</si>
  <si>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</si>
  <si>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</si>
  <si>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</si>
  <si>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</si>
  <si>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</si>
  <si>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</si>
  <si>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</si>
  <si>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</si>
  <si>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</si>
  <si>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</si>
  <si>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</si>
  <si>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</si>
  <si>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</si>
  <si>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</si>
  <si>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</si>
  <si>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</si>
  <si>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</si>
  <si>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</si>
  <si>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</si>
  <si>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</si>
  <si>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</si>
  <si>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</si>
  <si>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</si>
  <si>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</si>
  <si>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</si>
  <si>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</si>
  <si>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</si>
  <si>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</si>
  <si>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</si>
  <si>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</si>
  <si>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</si>
  <si>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</si>
  <si>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</si>
  <si>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</si>
  <si>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</si>
  <si>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</si>
  <si>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</si>
  <si>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</si>
  <si>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</si>
  <si>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</si>
  <si>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</si>
  <si>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</si>
  <si>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</si>
  <si>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</si>
  <si>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</si>
  <si>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</si>
  <si>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</si>
  <si>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</si>
  <si>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</si>
  <si>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</si>
  <si>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</si>
  <si>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</si>
  <si>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</si>
  <si>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</si>
  <si>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</si>
  <si>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</si>
  <si>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</si>
  <si>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</si>
  <si>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</si>
  <si>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</si>
  <si>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</si>
  <si>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</si>
  <si>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</si>
  <si>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</si>
  <si>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</si>
  <si>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</si>
  <si>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</si>
  <si>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</si>
  <si>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</si>
  <si>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</si>
  <si>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</si>
  <si>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</si>
  <si>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</si>
  <si>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</si>
  <si>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</si>
  <si>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</si>
  <si>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</si>
  <si>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</si>
  <si>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</si>
  <si>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</si>
  <si>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</si>
  <si>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</si>
  <si>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</si>
  <si>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</si>
  <si>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</si>
  <si>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</si>
  <si>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</si>
  <si>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</si>
  <si>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</si>
  <si>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</si>
  <si>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</si>
  <si>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</si>
  <si>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</si>
  <si>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</si>
  <si>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</si>
  <si>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</si>
  <si>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</si>
  <si>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</si>
  <si>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</si>
  <si>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</si>
  <si>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</si>
  <si>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</si>
  <si>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</si>
  <si>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</si>
  <si>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</si>
  <si>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</si>
  <si>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</si>
  <si>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</si>
  <si>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</si>
  <si>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</si>
  <si>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</si>
  <si>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</si>
  <si>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</si>
  <si>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</si>
  <si>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</si>
  <si>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</si>
  <si>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</si>
  <si>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</si>
  <si>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</si>
  <si>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</si>
  <si>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</si>
  <si>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</si>
  <si>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</si>
  <si>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</si>
  <si>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</si>
  <si>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</si>
  <si>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</si>
  <si>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</si>
  <si>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</si>
  <si>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</si>
  <si>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</si>
  <si>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</si>
  <si>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</si>
  <si>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</si>
  <si>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</si>
  <si>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</si>
  <si>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</si>
  <si>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</si>
  <si>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</si>
  <si>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</si>
  <si>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</si>
  <si>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</si>
  <si>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</si>
  <si>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</si>
  <si>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</si>
  <si>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</si>
  <si>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</si>
  <si>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</si>
  <si>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</si>
  <si>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</si>
  <si>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</si>
  <si>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</si>
  <si>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</si>
  <si>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</si>
  <si>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</si>
  <si>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</si>
  <si>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</si>
  <si>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</si>
  <si>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</si>
  <si>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</si>
  <si>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</si>
  <si>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</si>
  <si>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</si>
  <si>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</si>
  <si>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</si>
  <si>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</si>
  <si>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</si>
  <si>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</si>
  <si>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</si>
  <si>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</si>
  <si>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</si>
  <si>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</si>
  <si>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</si>
  <si>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</si>
  <si>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</si>
  <si>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</si>
  <si>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</si>
  <si>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</si>
  <si>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</si>
  <si>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</si>
  <si>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</si>
  <si>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</si>
  <si>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</si>
  <si>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</si>
  <si>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</si>
  <si>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</si>
  <si>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</si>
  <si>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</si>
  <si>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</si>
  <si>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</si>
  <si>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</si>
  <si>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</si>
  <si>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</si>
  <si>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</si>
  <si>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</si>
  <si>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</si>
  <si>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</si>
  <si>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</si>
  <si>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</si>
  <si>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</si>
  <si>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</si>
  <si>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</si>
  <si>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</si>
  <si>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</si>
  <si>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</si>
  <si>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</si>
  <si>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</si>
  <si>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</si>
  <si>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</si>
  <si>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</si>
  <si>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</si>
  <si>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</si>
  <si>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</si>
  <si>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</si>
  <si>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</si>
  <si>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</si>
  <si>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</si>
  <si>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</si>
  <si>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</si>
  <si>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</si>
  <si>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</si>
  <si>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</si>
  <si>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</si>
  <si>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</si>
  <si>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</si>
  <si>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</si>
  <si>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</si>
  <si>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</si>
  <si>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</si>
  <si>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</si>
  <si>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</si>
  <si>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</si>
  <si>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</si>
  <si>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</si>
  <si>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</si>
  <si>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</si>
  <si>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</si>
  <si>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</si>
  <si>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</si>
  <si>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</si>
  <si>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</si>
  <si>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</si>
  <si>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</si>
  <si>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</si>
  <si>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</si>
  <si>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</si>
  <si>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</si>
  <si>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</si>
  <si>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</si>
  <si>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</si>
  <si>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</si>
  <si>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</si>
  <si>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</si>
  <si>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</si>
  <si>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</si>
  <si>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</si>
  <si>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</si>
  <si>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</si>
  <si>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</si>
  <si>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</si>
  <si>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</si>
  <si>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</si>
  <si>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</si>
  <si>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</si>
  <si>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</si>
  <si>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</si>
  <si>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</si>
  <si>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</si>
  <si>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</si>
  <si>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</si>
  <si>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</si>
  <si>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</si>
  <si>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</si>
  <si>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</si>
  <si>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</si>
  <si>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</si>
  <si>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</si>
  <si>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</si>
  <si>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</si>
  <si>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</si>
  <si>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</si>
  <si>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</si>
  <si>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</si>
  <si>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</si>
  <si>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</si>
  <si>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</si>
  <si>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</si>
  <si>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</si>
  <si>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</si>
  <si>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</si>
  <si>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</si>
  <si>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</si>
  <si>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</si>
  <si>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</si>
  <si>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</si>
  <si>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</si>
  <si>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</si>
  <si>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</si>
  <si>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</si>
  <si>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</si>
  <si>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</si>
  <si>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</si>
  <si>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</si>
  <si>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</si>
  <si>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</si>
  <si>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</si>
  <si>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</si>
  <si>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</si>
  <si>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</si>
  <si>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</si>
  <si>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</si>
  <si>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</si>
  <si>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</si>
  <si>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</si>
  <si>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</si>
  <si>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</si>
  <si>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</si>
  <si>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</si>
  <si>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</si>
  <si>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</si>
  <si>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</si>
  <si>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</si>
  <si>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</si>
  <si>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</si>
  <si>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</si>
  <si>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</si>
  <si>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</si>
  <si>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</si>
  <si>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</si>
  <si>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</si>
  <si>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</si>
  <si>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</si>
  <si>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</si>
  <si>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</si>
  <si>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</si>
  <si>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</si>
  <si>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</si>
  <si>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</si>
  <si>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</si>
  <si>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</si>
  <si>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</si>
  <si>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</si>
  <si>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</si>
  <si>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</si>
  <si>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</si>
  <si>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</si>
  <si>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</si>
  <si>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</si>
  <si>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</si>
  <si>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</si>
  <si>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</si>
  <si>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</si>
  <si>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</si>
  <si>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</si>
  <si>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</si>
  <si>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</si>
  <si>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</si>
  <si>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</si>
  <si>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</si>
  <si>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</si>
  <si>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</si>
  <si>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</si>
  <si>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</si>
  <si>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</si>
  <si>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</si>
  <si>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</si>
  <si>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</si>
  <si>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</si>
  <si>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</si>
  <si>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</si>
  <si>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</si>
  <si>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</si>
  <si>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</si>
  <si>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</si>
  <si>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</si>
  <si>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</si>
  <si>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</si>
  <si>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</si>
  <si>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</si>
  <si>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</si>
  <si>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</si>
  <si>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</si>
  <si>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</si>
  <si>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</si>
  <si>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</si>
  <si>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</si>
  <si>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</si>
  <si>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</si>
  <si>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</si>
  <si>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</si>
  <si>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</si>
  <si>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</si>
  <si>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</si>
  <si>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</si>
  <si>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</si>
  <si>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</si>
  <si>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</si>
  <si>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</si>
  <si>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</si>
  <si>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</si>
  <si>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</si>
  <si>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</si>
  <si>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</si>
  <si>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</si>
  <si>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</si>
  <si>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</si>
  <si>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</si>
  <si>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</si>
  <si>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</si>
  <si>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</si>
  <si>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</si>
  <si>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</si>
  <si>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</si>
  <si>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</si>
  <si>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</si>
  <si>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</si>
  <si>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</si>
  <si>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</si>
  <si>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</si>
  <si>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</si>
  <si>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</si>
  <si>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</si>
  <si>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</si>
  <si>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</si>
  <si>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</si>
  <si>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</si>
  <si>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</si>
  <si>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</si>
  <si>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</si>
  <si>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</si>
  <si>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</si>
  <si>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</si>
  <si>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</si>
  <si>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</si>
  <si>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</si>
  <si>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</si>
  <si>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</si>
  <si>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</si>
  <si>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</si>
  <si>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</si>
  <si>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</si>
  <si>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</si>
  <si>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</si>
  <si>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</si>
  <si>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</si>
  <si>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</si>
  <si>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</si>
  <si>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</si>
  <si>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</si>
  <si>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</si>
  <si>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</si>
  <si>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</si>
  <si>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</si>
  <si>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</si>
  <si>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</si>
  <si>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</si>
  <si>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</si>
  <si>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</si>
  <si>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</si>
  <si>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</si>
  <si>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</si>
  <si>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</si>
  <si>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</si>
  <si>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</si>
  <si>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</si>
  <si>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</si>
  <si>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</si>
  <si>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</si>
  <si>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</si>
  <si>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</si>
  <si>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</si>
  <si>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</si>
  <si>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</si>
  <si>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</si>
  <si>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</si>
  <si>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</si>
  <si>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</si>
  <si>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</si>
  <si>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</si>
  <si>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</si>
  <si>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</si>
  <si>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</si>
  <si>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</si>
  <si>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</si>
  <si>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</si>
  <si>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</si>
  <si>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</si>
  <si>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</si>
  <si>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</si>
  <si>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</si>
  <si>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</si>
  <si>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</si>
  <si>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</si>
  <si>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</si>
  <si>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</si>
  <si>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</si>
  <si>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</si>
  <si>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</si>
  <si>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</si>
  <si>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</si>
  <si>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</si>
  <si>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</si>
  <si>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</si>
  <si>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</si>
  <si>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</si>
  <si>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</si>
  <si>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</si>
  <si>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</si>
  <si>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</si>
  <si>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</si>
  <si>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</si>
  <si>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</si>
  <si>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</si>
  <si>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</si>
  <si>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</si>
  <si>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</si>
  <si>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</si>
  <si>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</si>
  <si>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</si>
  <si>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</si>
  <si>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</si>
  <si>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</si>
  <si>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</si>
  <si>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</si>
  <si>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</si>
  <si>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</si>
  <si>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</si>
  <si>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</si>
  <si>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</si>
  <si>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</si>
  <si>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</si>
  <si>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</si>
  <si>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</si>
  <si>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</si>
  <si>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</si>
  <si>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</si>
  <si>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</si>
  <si>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</si>
  <si>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</si>
  <si>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</si>
  <si>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</si>
  <si>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</si>
  <si>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</si>
  <si>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</si>
  <si>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</si>
  <si>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</si>
  <si>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</si>
  <si>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</si>
  <si>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</si>
  <si>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</si>
  <si>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</si>
  <si>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</si>
  <si>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</si>
  <si>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</si>
  <si>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</si>
  <si>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</si>
  <si>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</si>
  <si>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</si>
  <si>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</si>
  <si>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</si>
  <si>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</si>
  <si>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</si>
  <si>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</si>
  <si>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</si>
  <si>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</si>
  <si>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</si>
  <si>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</si>
  <si>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</si>
  <si>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</si>
  <si>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</si>
  <si>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</si>
  <si>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</si>
  <si>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</si>
  <si>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</si>
  <si>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</si>
  <si>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</si>
  <si>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</si>
  <si>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</si>
  <si>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</si>
  <si>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</si>
  <si>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</si>
  <si>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</si>
  <si>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</si>
  <si>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</si>
  <si>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</si>
  <si>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</si>
  <si>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</si>
  <si>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</si>
  <si>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</si>
  <si>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</si>
  <si>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</si>
  <si>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</si>
  <si>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</si>
  <si>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</si>
  <si>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</si>
  <si>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</si>
  <si>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</si>
  <si>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</si>
  <si>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</si>
  <si>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</si>
  <si>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</si>
  <si>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</si>
  <si>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</si>
  <si>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</si>
  <si>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</si>
  <si>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</si>
  <si>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</si>
  <si>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</si>
  <si>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</si>
  <si>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</si>
  <si>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</si>
  <si>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</si>
  <si>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</si>
  <si>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</si>
  <si>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</si>
  <si>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</si>
  <si>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</si>
  <si>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</si>
  <si>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</si>
  <si>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</si>
  <si>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</si>
  <si>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</si>
  <si>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</si>
  <si>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</si>
  <si>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</si>
  <si>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</si>
  <si>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</si>
  <si>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</si>
  <si>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</si>
  <si>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</si>
  <si>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</si>
  <si>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</si>
  <si>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</si>
  <si>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</si>
  <si>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</si>
  <si>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</si>
  <si>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</si>
  <si>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</si>
  <si>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</si>
  <si>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</si>
  <si>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</si>
  <si>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</si>
  <si>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</si>
  <si>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</si>
  <si>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</si>
  <si>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</si>
  <si>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</si>
  <si>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</si>
  <si>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</si>
  <si>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</si>
  <si>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</si>
  <si>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</si>
  <si>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</si>
  <si>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</si>
  <si>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</si>
  <si>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</si>
  <si>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</si>
  <si>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</si>
  <si>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</si>
  <si>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</si>
  <si>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</si>
  <si>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</si>
  <si>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</si>
  <si>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</si>
  <si>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</si>
  <si>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</si>
  <si>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</si>
  <si>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</si>
  <si>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</si>
  <si>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</si>
  <si>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</si>
  <si>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</si>
  <si>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</si>
  <si>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</si>
  <si>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</si>
  <si>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</si>
  <si>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</si>
  <si>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</si>
  <si>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</si>
  <si>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</si>
  <si>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</si>
  <si>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</si>
  <si>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</si>
  <si>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</si>
  <si>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</si>
  <si>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</si>
  <si>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</si>
  <si>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</si>
  <si>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</si>
  <si>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</si>
  <si>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</si>
  <si>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</si>
  <si>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</si>
  <si>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</si>
  <si>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</si>
  <si>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</si>
  <si>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</si>
  <si>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</si>
  <si>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</si>
  <si>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</si>
  <si>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</si>
  <si>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</si>
  <si>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</si>
  <si>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</si>
  <si>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</si>
  <si>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</si>
  <si>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</si>
  <si>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</si>
  <si>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</si>
  <si>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</si>
  <si>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</si>
  <si>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</si>
  <si>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</si>
  <si>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</si>
  <si>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</si>
  <si>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</si>
  <si>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</si>
  <si>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</si>
  <si>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</si>
  <si>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</si>
  <si>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</si>
  <si>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</si>
  <si>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</si>
  <si>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</si>
  <si>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</si>
  <si>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</si>
  <si>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</si>
  <si>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</si>
  <si>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</si>
  <si>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</si>
  <si>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</si>
  <si>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</si>
  <si>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</si>
  <si>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</si>
  <si>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</si>
  <si>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</si>
  <si>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</si>
  <si>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</si>
  <si>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</si>
  <si>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</si>
  <si>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</si>
  <si>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</si>
  <si>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</si>
  <si>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</si>
  <si>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</si>
  <si>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</si>
  <si>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</si>
  <si>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</si>
  <si>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</si>
  <si>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</si>
  <si>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</si>
  <si>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</si>
  <si>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</si>
  <si>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</si>
  <si>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</si>
  <si>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</si>
  <si>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</si>
  <si>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</si>
  <si>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</si>
  <si>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</si>
  <si>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</si>
  <si>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</si>
  <si>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</si>
  <si>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</si>
  <si>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</si>
  <si>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</si>
  <si>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</si>
  <si>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</si>
  <si>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</si>
  <si>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</si>
  <si>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</si>
  <si>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</si>
  <si>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</si>
  <si>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</si>
  <si>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</si>
  <si>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</si>
  <si>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</si>
  <si>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</si>
  <si>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</si>
  <si>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</si>
  <si>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</si>
  <si>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</si>
  <si>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</si>
  <si>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</si>
  <si>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</si>
  <si>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</si>
  <si>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</si>
  <si>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</si>
  <si>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</si>
  <si>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</si>
  <si>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</si>
  <si>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</si>
  <si>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</si>
  <si>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</si>
  <si>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</si>
  <si>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</si>
  <si>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</si>
  <si>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</si>
  <si>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</si>
  <si>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</si>
  <si>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</si>
  <si>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</si>
  <si>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</si>
  <si>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</si>
  <si>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</si>
  <si>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</si>
  <si>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</si>
  <si>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</si>
  <si>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</si>
  <si>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</si>
  <si>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</si>
  <si>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</si>
  <si>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</si>
  <si>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</si>
  <si>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</si>
  <si>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</si>
  <si>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</si>
  <si>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</si>
  <si>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</si>
  <si>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</si>
  <si>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</si>
  <si>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</si>
  <si>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</si>
  <si>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</si>
  <si>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</si>
  <si>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</si>
  <si>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</si>
  <si>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</si>
  <si>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</si>
  <si>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</si>
  <si>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</si>
  <si>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</si>
  <si>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</si>
  <si>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</si>
  <si>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</si>
  <si>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</si>
  <si>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</si>
  <si>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</si>
  <si>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</si>
  <si>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</si>
  <si>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</si>
  <si>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</si>
  <si>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</si>
  <si>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</si>
  <si>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</si>
  <si>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</si>
  <si>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</si>
  <si>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</si>
  <si>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</si>
  <si>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</si>
  <si>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</si>
  <si>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</si>
  <si>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</si>
  <si>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</si>
  <si>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</si>
  <si>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</si>
  <si>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</si>
  <si>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</si>
  <si>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</si>
  <si>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</si>
  <si>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</si>
  <si>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</si>
  <si>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</si>
  <si>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</si>
  <si>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</si>
  <si>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</si>
  <si>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</si>
  <si>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</si>
  <si>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</si>
  <si>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</si>
  <si>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</si>
  <si>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</si>
  <si>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</si>
  <si>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</si>
  <si>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</si>
  <si>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</si>
  <si>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</si>
  <si>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</si>
  <si>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</si>
  <si>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</si>
  <si>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</si>
  <si>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</si>
  <si>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</si>
  <si>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</si>
  <si>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</si>
  <si>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</si>
  <si>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</si>
  <si>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</si>
  <si>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</si>
  <si>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</si>
  <si>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</si>
  <si>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</si>
  <si>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</si>
  <si>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</si>
  <si>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</si>
  <si>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</si>
  <si>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</si>
  <si>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</si>
  <si>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</si>
  <si>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</si>
  <si>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</si>
  <si>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</si>
  <si>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</si>
  <si>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</si>
  <si>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</si>
  <si>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</si>
  <si>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</si>
  <si>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</si>
  <si>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</si>
  <si>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</si>
  <si>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</si>
  <si>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</si>
  <si>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</si>
  <si>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</si>
  <si>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</si>
  <si>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</si>
  <si>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</si>
  <si>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</si>
  <si>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</si>
  <si>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</si>
  <si>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</si>
  <si>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</si>
  <si>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</si>
  <si>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</si>
  <si>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</si>
  <si>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</si>
  <si>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</si>
  <si>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</si>
  <si>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</si>
  <si>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</si>
  <si>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</si>
  <si>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</si>
  <si>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</si>
  <si>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</si>
  <si>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</si>
  <si>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</si>
  <si>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</si>
  <si>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</si>
  <si>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</si>
  <si>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</si>
  <si>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</si>
  <si>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</si>
  <si>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</si>
  <si>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</si>
  <si>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</si>
  <si>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</si>
  <si>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</si>
  <si>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</si>
  <si>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</si>
  <si>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</si>
  <si>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</si>
  <si>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</si>
  <si>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</si>
  <si>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</si>
  <si>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</si>
  <si>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</si>
  <si>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</si>
  <si>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</si>
  <si>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</si>
  <si>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</si>
  <si>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</si>
  <si>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</si>
  <si>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</si>
  <si>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</si>
  <si>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</si>
  <si>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</si>
  <si>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</si>
  <si>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</si>
  <si>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</si>
  <si>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</si>
  <si>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</si>
  <si>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</si>
  <si>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</si>
  <si>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</si>
  <si>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</si>
  <si>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</si>
  <si>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</si>
  <si>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</si>
  <si>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</si>
  <si>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</si>
  <si>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</si>
  <si>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</si>
  <si>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</si>
  <si>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</si>
  <si>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</si>
  <si>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</si>
  <si>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</si>
  <si>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</si>
  <si>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</si>
  <si>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</si>
  <si>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</si>
  <si>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</si>
  <si>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</si>
  <si>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</si>
  <si>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</si>
  <si>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</si>
  <si>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</si>
  <si>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</si>
  <si>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</si>
  <si>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</si>
  <si>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</si>
  <si>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</si>
  <si>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</si>
  <si>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</si>
  <si>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</si>
  <si>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</si>
  <si>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</si>
  <si>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</si>
  <si>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</si>
  <si>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</si>
  <si>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</si>
  <si>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</si>
  <si>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</si>
  <si>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</si>
  <si>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</si>
  <si>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</si>
  <si>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</si>
  <si>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</si>
  <si>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</si>
  <si>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</si>
  <si>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</si>
  <si>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</si>
  <si>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</si>
  <si>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</si>
  <si>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</si>
  <si>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</si>
  <si>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</si>
  <si>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</si>
  <si>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</si>
  <si>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</si>
  <si>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</si>
  <si>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</si>
  <si>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</si>
  <si>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</si>
  <si>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</si>
  <si>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</si>
  <si>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</si>
  <si>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</si>
  <si>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</si>
  <si>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</si>
  <si>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</si>
  <si>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</si>
  <si>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</si>
  <si>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</si>
  <si>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</si>
  <si>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</si>
  <si>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</si>
  <si>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</si>
  <si>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</si>
  <si>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</si>
  <si>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</si>
  <si>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</si>
  <si>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</si>
  <si>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</si>
  <si>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</si>
  <si>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</si>
  <si>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</si>
  <si>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</si>
  <si>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</si>
  <si>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</si>
  <si>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</si>
  <si>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</si>
  <si>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</si>
  <si>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</si>
  <si>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</si>
  <si>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</si>
  <si>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</si>
  <si>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</si>
  <si>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</si>
  <si>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</si>
  <si>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</si>
  <si>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</si>
  <si>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</si>
  <si>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</si>
  <si>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</si>
  <si>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</si>
  <si>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</si>
  <si>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</si>
  <si>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</si>
  <si>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</si>
  <si>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</si>
  <si>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</si>
  <si>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</si>
  <si>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</si>
  <si>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</si>
  <si>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</si>
  <si>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</si>
  <si>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</si>
  <si>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</si>
  <si>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</si>
  <si>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</si>
  <si>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</si>
  <si>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</si>
  <si>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</si>
  <si>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</si>
  <si>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</si>
  <si>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</si>
  <si>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</si>
  <si>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</si>
  <si>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</si>
  <si>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</si>
  <si>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</si>
  <si>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</si>
  <si>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</si>
  <si>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</si>
  <si>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</si>
  <si>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</si>
  <si>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</si>
  <si>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</si>
  <si>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</si>
  <si>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</si>
  <si>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</si>
  <si>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</si>
  <si>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</si>
  <si>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</si>
  <si>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</si>
  <si>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</si>
  <si>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</si>
  <si>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</si>
  <si>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</si>
  <si>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</si>
  <si>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</si>
  <si>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</si>
  <si>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</si>
  <si>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</si>
  <si>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</si>
  <si>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</si>
  <si>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</si>
  <si>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</si>
  <si>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</si>
  <si>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</si>
  <si>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</si>
  <si>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</si>
  <si>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</si>
  <si>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</si>
  <si>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</si>
  <si>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</si>
  <si>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</si>
  <si>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</si>
  <si>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</si>
  <si>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</si>
  <si>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</si>
  <si>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</si>
  <si>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</si>
  <si>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</si>
  <si>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</si>
  <si>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</si>
  <si>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</si>
  <si>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</si>
  <si>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</si>
  <si>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</si>
  <si>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</si>
  <si>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</si>
  <si>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</si>
  <si>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</si>
  <si>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</si>
  <si>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</si>
  <si>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</si>
  <si>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</si>
  <si>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</si>
  <si>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</si>
  <si>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</si>
  <si>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</si>
  <si>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</si>
  <si>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</si>
  <si>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</si>
  <si>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</si>
  <si>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</si>
  <si>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</si>
  <si>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</si>
  <si>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</si>
  <si>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</si>
  <si>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</si>
  <si>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</si>
  <si>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</si>
  <si>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</si>
  <si>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</si>
  <si>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</si>
  <si>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</si>
  <si>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</si>
  <si>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</si>
  <si>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</si>
  <si>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</si>
  <si>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</si>
  <si>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</si>
  <si>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</si>
  <si>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</si>
  <si>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</si>
  <si>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</si>
  <si>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</si>
  <si>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</si>
  <si>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</si>
  <si>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</si>
  <si>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</si>
  <si>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</si>
  <si>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</si>
  <si>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</si>
  <si>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</si>
  <si>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</si>
  <si>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</si>
  <si>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</si>
  <si>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</si>
  <si>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</si>
  <si>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</si>
  <si>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</si>
  <si>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</si>
  <si>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</si>
  <si>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</si>
  <si>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</si>
  <si>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</si>
  <si>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</si>
  <si>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</si>
  <si>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</si>
  <si>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</si>
  <si>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</si>
  <si>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</si>
  <si>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</si>
  <si>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</si>
  <si>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</si>
  <si>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</si>
  <si>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</si>
  <si>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</si>
  <si>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</si>
  <si>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</si>
  <si>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</si>
  <si>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</si>
  <si>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</si>
  <si>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</si>
  <si>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</si>
  <si>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</si>
  <si>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</si>
  <si>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</si>
  <si>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</si>
  <si>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</si>
  <si>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</si>
  <si>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</si>
  <si>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</si>
  <si>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</si>
  <si>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</si>
  <si>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</si>
  <si>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</si>
  <si>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</si>
  <si>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</si>
  <si>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</si>
  <si>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</si>
  <si>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</si>
  <si>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</si>
  <si>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</si>
  <si>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</si>
  <si>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</si>
  <si>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</si>
  <si>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</si>
  <si>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</si>
  <si>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</si>
  <si>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</si>
  <si>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</si>
  <si>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</si>
  <si>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</si>
  <si>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</si>
  <si>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</si>
  <si>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</si>
  <si>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</si>
  <si>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</si>
  <si>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</si>
  <si>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</si>
  <si>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</si>
  <si>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</si>
  <si>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</si>
  <si>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</si>
  <si>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</si>
  <si>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</si>
  <si>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</si>
  <si>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</si>
  <si>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</si>
  <si>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</si>
  <si>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</si>
  <si>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</si>
  <si>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</si>
  <si>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</si>
  <si>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</si>
  <si>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</si>
  <si>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</si>
  <si>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</si>
  <si>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</si>
  <si>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</si>
  <si>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</si>
  <si>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</si>
  <si>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</si>
  <si>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</si>
  <si>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</si>
  <si>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</si>
  <si>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</si>
  <si>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</si>
  <si>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</si>
  <si>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</si>
  <si>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</si>
  <si>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</si>
  <si>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</si>
  <si>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</si>
  <si>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</si>
  <si>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</si>
  <si>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</si>
  <si>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</si>
  <si>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</si>
  <si>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</si>
  <si>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</si>
  <si>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</si>
  <si>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</si>
  <si>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</si>
  <si>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</si>
  <si>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</si>
  <si>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</si>
  <si>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</si>
  <si>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</si>
  <si>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</si>
  <si>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</si>
  <si>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</si>
  <si>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</si>
  <si>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</si>
  <si>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</si>
  <si>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</si>
  <si>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</si>
  <si>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</si>
  <si>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</si>
  <si>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</si>
  <si>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</si>
  <si>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</si>
  <si>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</si>
  <si>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</si>
  <si>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</si>
  <si>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</si>
  <si>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</si>
  <si>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</si>
  <si>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</si>
  <si>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</si>
  <si>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</si>
  <si>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</si>
  <si>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</si>
  <si>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</si>
  <si>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</si>
  <si>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</si>
  <si>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</si>
  <si>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</si>
  <si>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</si>
  <si>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</si>
  <si>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</si>
  <si>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</si>
  <si>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</si>
  <si>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</si>
  <si>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</si>
  <si>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</si>
  <si>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</si>
  <si>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</si>
  <si>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</si>
  <si>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</si>
  <si>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</si>
  <si>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</si>
  <si>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</si>
  <si>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</si>
  <si>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</si>
  <si>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</si>
  <si>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</si>
  <si>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</si>
  <si>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</si>
  <si>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</si>
  <si>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</si>
  <si>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</si>
  <si>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</si>
  <si>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</si>
  <si>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</si>
  <si>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</si>
  <si>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</si>
  <si>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</si>
  <si>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</si>
  <si>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</si>
  <si>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</si>
  <si>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</si>
  <si>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</si>
  <si>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</si>
  <si>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</si>
  <si>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</si>
  <si>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</si>
  <si>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</si>
  <si>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</si>
  <si>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</si>
  <si>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</si>
  <si>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</si>
  <si>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</si>
  <si>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</si>
  <si>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</si>
  <si>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</si>
  <si>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</si>
  <si>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</si>
  <si>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</si>
  <si>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</si>
  <si>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</si>
  <si>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</si>
  <si>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</si>
  <si>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</si>
  <si>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</si>
  <si>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</si>
  <si>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</si>
  <si>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</si>
  <si>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</si>
  <si>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</si>
  <si>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</si>
  <si>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</si>
  <si>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</si>
  <si>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</si>
  <si>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</si>
  <si>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</si>
  <si>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</si>
  <si>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</si>
  <si>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</si>
  <si>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</si>
  <si>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</si>
  <si>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</si>
  <si>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</si>
  <si>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</si>
  <si>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</si>
  <si>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</si>
  <si>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</si>
  <si>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</si>
  <si>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</si>
  <si>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</si>
  <si>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</si>
  <si>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</si>
  <si>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</si>
  <si>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</si>
  <si>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</si>
  <si>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</si>
  <si>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</si>
  <si>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</si>
  <si>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</si>
  <si>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</si>
  <si>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</si>
  <si>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</si>
  <si>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</si>
  <si>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</si>
  <si>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</si>
  <si>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</si>
  <si>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</si>
  <si>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</si>
  <si>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</si>
  <si>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</si>
  <si>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</si>
  <si>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</si>
  <si>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</si>
  <si>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</si>
  <si>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</si>
  <si>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</si>
  <si>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</si>
  <si>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</si>
  <si>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</si>
  <si>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</si>
  <si>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</si>
  <si>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</si>
  <si>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</si>
  <si>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</si>
  <si>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</si>
  <si>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</si>
  <si>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</si>
  <si>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</si>
  <si>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</si>
  <si>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</si>
  <si>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</si>
  <si>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</si>
  <si>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</si>
  <si>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</si>
  <si>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</si>
  <si>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</si>
  <si>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</si>
  <si>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</si>
  <si>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</si>
  <si>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</si>
  <si>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</si>
  <si>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</si>
  <si>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</si>
  <si>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</si>
  <si>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</si>
  <si>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</si>
  <si>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</si>
  <si>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</si>
  <si>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</si>
  <si>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</si>
  <si>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</si>
  <si>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</si>
  <si>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</si>
  <si>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</si>
  <si>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</si>
  <si>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</si>
  <si>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</si>
  <si>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</si>
  <si>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</si>
  <si>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</si>
  <si>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</si>
  <si>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</si>
  <si>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</si>
  <si>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</si>
  <si>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</si>
  <si>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</si>
  <si>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</si>
  <si>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</si>
  <si>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</si>
  <si>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</si>
  <si>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</si>
  <si>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</si>
  <si>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</si>
  <si>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</si>
  <si>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</si>
  <si>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</si>
  <si>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</si>
  <si>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</si>
  <si>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</si>
  <si>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</si>
  <si>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</si>
  <si>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</si>
  <si>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</si>
  <si>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</si>
  <si>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</si>
  <si>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</si>
  <si>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</si>
  <si>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</si>
  <si>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</si>
  <si>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</si>
  <si>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</si>
  <si>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</si>
  <si>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</si>
  <si>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</si>
  <si>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</si>
  <si>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</si>
  <si>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</si>
  <si>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</si>
  <si>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</si>
  <si>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</si>
  <si>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</si>
  <si>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</si>
  <si>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</si>
  <si>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</si>
  <si>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</si>
  <si>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</si>
  <si>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</si>
  <si>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</si>
  <si>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</si>
  <si>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</si>
  <si>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</si>
  <si>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</si>
  <si>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</si>
  <si>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</si>
  <si>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</si>
  <si>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</si>
  <si>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</si>
  <si>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</si>
  <si>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</si>
  <si>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</si>
  <si>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</si>
  <si>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</si>
  <si>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</si>
  <si>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</si>
  <si>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</si>
  <si>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</si>
  <si>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</si>
  <si>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</si>
  <si>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</si>
  <si>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</si>
  <si>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</si>
  <si>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</si>
  <si>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</si>
  <si>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</si>
  <si>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</si>
  <si>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</si>
  <si>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</si>
  <si>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</si>
  <si>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</si>
  <si>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</si>
  <si>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</si>
  <si>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</si>
  <si>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</si>
  <si>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</si>
  <si>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</si>
  <si>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</si>
  <si>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</si>
  <si>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</si>
  <si>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</si>
  <si>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</si>
  <si>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</si>
  <si>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</si>
  <si>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</si>
  <si>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</si>
  <si>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</si>
  <si>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</si>
  <si>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</si>
  <si>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</si>
  <si>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</si>
  <si>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</si>
  <si>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</si>
  <si>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</si>
  <si>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</si>
  <si>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</si>
  <si>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</si>
  <si>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</si>
  <si>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</si>
  <si>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</si>
  <si>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</si>
  <si>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</si>
  <si>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</si>
  <si>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</si>
  <si>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</si>
  <si>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</si>
  <si>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</si>
  <si>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</si>
  <si>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</si>
  <si>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</si>
  <si>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</si>
  <si>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</si>
  <si>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</si>
  <si>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</si>
  <si>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</si>
  <si>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</si>
  <si>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</si>
  <si>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</si>
  <si>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</si>
  <si>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</si>
  <si>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</si>
  <si>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</si>
  <si>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</si>
  <si>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</si>
  <si>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</si>
  <si>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</si>
  <si>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</si>
  <si>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</si>
  <si>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</si>
  <si>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</si>
  <si>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</si>
  <si>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</si>
  <si>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</si>
  <si>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</si>
  <si>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</si>
  <si>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</si>
  <si>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</si>
  <si>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</si>
  <si>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</si>
  <si>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</si>
  <si>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</si>
  <si>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</si>
  <si>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</si>
  <si>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</si>
  <si>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</si>
  <si>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</si>
  <si>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</si>
  <si>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</si>
  <si>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</si>
  <si>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</si>
  <si>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</si>
  <si>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</si>
  <si>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</si>
  <si>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</si>
  <si>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</si>
  <si>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</si>
  <si>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</si>
  <si>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</si>
  <si>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</si>
  <si>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</si>
  <si>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</si>
  <si>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</si>
  <si>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</si>
  <si>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</si>
  <si>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</si>
  <si>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</si>
  <si>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</si>
  <si>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</si>
  <si>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</si>
  <si>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</si>
  <si>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</si>
  <si>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</si>
  <si>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</si>
  <si>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</si>
  <si>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</si>
  <si>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</si>
  <si>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</si>
  <si>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</si>
  <si>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</si>
  <si>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</si>
  <si>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</si>
  <si>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</si>
  <si>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</si>
  <si>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</si>
  <si>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</si>
  <si>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</si>
  <si>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</si>
  <si>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</si>
  <si>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</si>
  <si>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</si>
  <si>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</si>
  <si>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</si>
  <si>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</si>
  <si>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</si>
  <si>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</si>
  <si>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</si>
  <si>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</si>
  <si>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</si>
  <si>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</si>
  <si>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</si>
  <si>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</si>
  <si>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</si>
  <si>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</si>
  <si>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</si>
  <si>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</si>
  <si>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</si>
  <si>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</si>
  <si>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</si>
  <si>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</si>
  <si>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</si>
  <si>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</si>
  <si>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</si>
  <si>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</si>
  <si>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</si>
  <si>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</si>
  <si>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</si>
  <si>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</si>
  <si>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</si>
  <si>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</si>
  <si>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</si>
  <si>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</si>
  <si>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</si>
  <si>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</si>
  <si>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</si>
  <si>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</si>
  <si>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</si>
  <si>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</si>
  <si>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</si>
  <si>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</si>
  <si>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</si>
  <si>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</si>
  <si>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</si>
  <si>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</si>
  <si>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</si>
  <si>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</si>
  <si>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</si>
  <si>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</si>
  <si>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</si>
  <si>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</si>
  <si>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</si>
  <si>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</si>
  <si>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</si>
  <si>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</si>
  <si>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</si>
  <si>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</si>
  <si>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</si>
  <si>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</si>
  <si>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</si>
  <si>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</si>
  <si>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</si>
  <si>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</si>
  <si>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</si>
  <si>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</si>
  <si>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</si>
  <si>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</si>
  <si>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</si>
  <si>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</si>
  <si>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</si>
  <si>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</si>
  <si>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</si>
  <si>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</si>
  <si>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</si>
  <si>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</si>
  <si>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</si>
  <si>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</si>
  <si>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</si>
  <si>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</si>
  <si>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</si>
  <si>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</si>
  <si>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</si>
  <si>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</si>
  <si>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</si>
  <si>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</si>
  <si>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</si>
  <si>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</si>
  <si>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</si>
  <si>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</si>
  <si>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</si>
  <si>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</si>
  <si>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</si>
  <si>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</si>
  <si>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</si>
  <si>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</si>
  <si>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</si>
  <si>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</si>
  <si>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</si>
  <si>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</si>
  <si>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</si>
  <si>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</si>
  <si>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</si>
  <si>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</si>
  <si>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</si>
  <si>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</si>
  <si>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</si>
  <si>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</si>
  <si>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</si>
  <si>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</si>
  <si>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</si>
  <si>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</si>
  <si>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</si>
  <si>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</si>
  <si>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</si>
  <si>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</si>
  <si>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</si>
  <si>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</si>
  <si>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</si>
  <si>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</si>
  <si>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</si>
  <si>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</si>
  <si>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</si>
  <si>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</si>
  <si>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</si>
  <si>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</si>
  <si>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</si>
  <si>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</si>
  <si>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</si>
  <si>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</si>
  <si>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</si>
  <si>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</si>
  <si>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</si>
  <si>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</si>
  <si>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</si>
  <si>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</si>
  <si>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</si>
  <si>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</si>
  <si>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</si>
  <si>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</si>
  <si>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</si>
  <si>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</si>
  <si>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</si>
  <si>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</si>
  <si>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</si>
  <si>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</si>
  <si>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</si>
  <si>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</si>
  <si>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</si>
  <si>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</si>
  <si>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</si>
  <si>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</si>
  <si>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</si>
  <si>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</si>
  <si>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</si>
  <si>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</si>
  <si>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</si>
  <si>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</si>
  <si>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</si>
  <si>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</si>
  <si>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</si>
  <si>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</si>
  <si>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</si>
  <si>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</si>
  <si>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</si>
  <si>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</si>
  <si>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</si>
  <si>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</si>
  <si>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</si>
  <si>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</si>
  <si>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</si>
  <si>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</si>
  <si>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</si>
  <si>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</si>
  <si>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</si>
  <si>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</si>
  <si>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</si>
  <si>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</si>
  <si>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</si>
  <si>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</si>
  <si>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</si>
  <si>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</si>
  <si>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</si>
  <si>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</si>
  <si>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</si>
  <si>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</si>
  <si>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</si>
  <si>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</si>
  <si>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</si>
  <si>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</si>
  <si>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</si>
  <si>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</si>
  <si>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</si>
  <si>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</si>
  <si>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</si>
  <si>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</si>
  <si>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</si>
  <si>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</si>
  <si>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</si>
  <si>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</si>
  <si>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</si>
  <si>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</si>
  <si>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</si>
  <si>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</si>
  <si>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</si>
  <si>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</si>
  <si>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</si>
  <si>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</si>
  <si>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</si>
  <si>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</si>
  <si>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</si>
  <si>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</si>
  <si>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</si>
  <si>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</si>
  <si>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</si>
  <si>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</si>
  <si>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</si>
  <si>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</si>
  <si>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</si>
  <si>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</si>
  <si>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</si>
  <si>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</si>
  <si>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</si>
  <si>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</si>
  <si>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</si>
  <si>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</si>
  <si>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</si>
  <si>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</si>
  <si>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</si>
  <si>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</si>
  <si>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</si>
  <si>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</si>
  <si>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</si>
  <si>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</si>
  <si>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</si>
  <si>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</si>
  <si>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</si>
  <si>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</si>
  <si>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</si>
  <si>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</si>
  <si>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</si>
  <si>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</si>
  <si>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</si>
  <si>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</si>
  <si>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</si>
  <si>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</si>
  <si>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</si>
  <si>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</si>
  <si>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</si>
  <si>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</si>
  <si>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</si>
  <si>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</si>
  <si>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</si>
  <si>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</si>
  <si>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</si>
  <si>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</si>
  <si>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</si>
  <si>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</si>
  <si>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</si>
  <si>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</si>
  <si>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</si>
  <si>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</si>
  <si>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</si>
  <si>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</si>
  <si>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</si>
  <si>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</si>
  <si>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</si>
  <si>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</si>
  <si>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</si>
  <si>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</si>
  <si>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</si>
  <si>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</si>
  <si>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</si>
  <si>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</si>
  <si>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</si>
  <si>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</si>
  <si>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</si>
  <si>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</si>
  <si>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</si>
  <si>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</si>
  <si>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</si>
  <si>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</si>
  <si>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</si>
  <si>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</si>
  <si>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</si>
  <si>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</si>
  <si>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</si>
  <si>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</si>
  <si>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</si>
  <si>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</si>
  <si>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</si>
  <si>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</si>
  <si>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</si>
  <si>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</si>
  <si>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</si>
  <si>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</si>
  <si>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</si>
  <si>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</si>
  <si>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</si>
  <si>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</si>
  <si>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</si>
  <si>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</si>
  <si>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</si>
  <si>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</si>
  <si>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</si>
  <si>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</si>
  <si>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</si>
  <si>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</si>
  <si>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</si>
  <si>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</si>
  <si>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</si>
  <si>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</si>
  <si>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</si>
  <si>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</si>
  <si>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</si>
  <si>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</si>
  <si>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</si>
  <si>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</si>
  <si>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</si>
  <si>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</si>
  <si>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</si>
  <si>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</si>
  <si>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</si>
  <si>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</si>
  <si>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</si>
  <si>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</si>
  <si>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</si>
  <si>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</si>
  <si>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</si>
  <si>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</si>
  <si>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</si>
  <si>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</si>
  <si>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</si>
  <si>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</si>
  <si>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</si>
  <si>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</si>
  <si>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</si>
  <si>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</si>
  <si>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</si>
  <si>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</si>
  <si>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</si>
  <si>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</si>
  <si>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</si>
  <si>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</si>
  <si>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</si>
  <si>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</si>
  <si>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</si>
  <si>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</si>
  <si>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</si>
  <si>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</si>
  <si>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</si>
  <si>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</si>
  <si>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</si>
  <si>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</si>
  <si>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</si>
  <si>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</si>
  <si>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</si>
  <si>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</si>
  <si>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</si>
  <si>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</si>
  <si>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</si>
  <si>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</si>
  <si>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</si>
  <si>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</si>
  <si>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</si>
  <si>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</si>
  <si>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</si>
  <si>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</si>
  <si>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</si>
  <si>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</si>
  <si>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</si>
  <si>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</si>
  <si>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</si>
  <si>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</si>
  <si>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</si>
  <si>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</si>
  <si>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</si>
  <si>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</si>
  <si>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</si>
  <si>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</si>
  <si>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</si>
  <si>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</si>
  <si>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</si>
  <si>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</si>
  <si>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</si>
  <si>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</si>
  <si>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</si>
  <si>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</si>
  <si>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</si>
  <si>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</si>
  <si>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</si>
  <si>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</si>
  <si>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</si>
  <si>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</si>
  <si>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</si>
  <si>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</si>
  <si>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</si>
  <si>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</si>
  <si>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</si>
  <si>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</si>
  <si>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</si>
  <si>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</si>
  <si>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</si>
  <si>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</si>
  <si>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</si>
  <si>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</si>
  <si>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</si>
  <si>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</si>
  <si>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</si>
  <si>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</si>
  <si>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</si>
  <si>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</si>
  <si>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</si>
  <si>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</si>
  <si>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</si>
  <si>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</si>
  <si>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</si>
  <si>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</si>
  <si>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</si>
  <si>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</si>
  <si>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</si>
  <si>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</si>
  <si>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</si>
  <si>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</si>
  <si>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</si>
  <si>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</si>
  <si>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</si>
  <si>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</si>
  <si>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</si>
  <si>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</si>
  <si>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</si>
  <si>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</si>
  <si>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</si>
  <si>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</si>
  <si>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</si>
  <si>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</si>
  <si>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</si>
  <si>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</si>
  <si>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</si>
  <si>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</si>
  <si>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</si>
  <si>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</si>
  <si>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</si>
  <si>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</si>
  <si>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</si>
  <si>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</si>
  <si>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</si>
  <si>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</si>
  <si>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</si>
  <si>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</si>
  <si>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</si>
  <si>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</si>
  <si>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</si>
  <si>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</si>
  <si>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</si>
  <si>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</si>
  <si>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</si>
  <si>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</si>
  <si>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</si>
  <si>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</si>
  <si>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</si>
  <si>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</si>
  <si>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</si>
  <si>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</si>
  <si>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</si>
  <si>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</si>
  <si>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</si>
  <si>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</si>
  <si>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</si>
  <si>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</si>
  <si>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</si>
  <si>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</si>
  <si>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</si>
  <si>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</si>
  <si>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</si>
  <si>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</si>
  <si>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</si>
  <si>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</si>
  <si>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</si>
  <si>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</si>
  <si>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</si>
  <si>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</si>
  <si>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</si>
  <si>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</si>
  <si>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</si>
  <si>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</si>
  <si>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</si>
  <si>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</si>
  <si>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</si>
  <si>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</si>
  <si>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</si>
  <si>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</si>
  <si>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</si>
  <si>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</si>
  <si>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</si>
  <si>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</si>
  <si>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</si>
  <si>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</si>
  <si>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</si>
  <si>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</si>
  <si>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</si>
  <si>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</si>
  <si>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</si>
  <si>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</si>
  <si>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</si>
  <si>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</si>
  <si>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</si>
  <si>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</si>
  <si>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</si>
  <si>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</si>
  <si>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</si>
  <si>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</si>
  <si>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</si>
  <si>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</si>
  <si>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</si>
  <si>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</si>
  <si>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</si>
  <si>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</si>
  <si>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</si>
  <si>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</si>
  <si>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</si>
  <si>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</si>
  <si>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</si>
  <si>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</si>
  <si>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</si>
  <si>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</si>
  <si>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</si>
  <si>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</si>
  <si>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</si>
  <si>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</si>
  <si>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</si>
  <si>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</si>
  <si>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</si>
  <si>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</si>
  <si>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</si>
  <si>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</si>
  <si>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</si>
  <si>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</si>
  <si>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</si>
  <si>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</si>
  <si>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</si>
  <si>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</si>
  <si>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</si>
  <si>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</si>
  <si>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</si>
  <si>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</si>
  <si>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</si>
  <si>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</si>
  <si>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</si>
  <si>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</si>
  <si>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</si>
  <si>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</si>
  <si>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</si>
  <si>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</si>
  <si>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</si>
  <si>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</si>
  <si>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</si>
  <si>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</si>
  <si>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</si>
  <si>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</si>
  <si>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</si>
  <si>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</si>
  <si>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</si>
  <si>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</si>
  <si>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</si>
  <si>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</si>
  <si>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</si>
  <si>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</si>
  <si>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</si>
  <si>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</si>
  <si>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</si>
  <si>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</si>
  <si>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</si>
  <si>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</si>
  <si>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</si>
  <si>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</si>
  <si>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</si>
  <si>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</si>
  <si>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</si>
  <si>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</si>
  <si>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</si>
  <si>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</si>
  <si>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</si>
  <si>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</si>
  <si>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</si>
  <si>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</si>
  <si>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</si>
  <si>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</si>
  <si>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</si>
  <si>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</si>
  <si>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</si>
  <si>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</si>
  <si>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</si>
  <si>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</si>
  <si>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</si>
  <si>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</si>
  <si>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</si>
  <si>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</si>
  <si>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</si>
  <si>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</si>
  <si>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</si>
  <si>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</si>
  <si>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</si>
  <si>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</si>
  <si>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</si>
  <si>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</si>
  <si>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</si>
  <si>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</si>
  <si>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</si>
  <si>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</si>
  <si>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</si>
  <si>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</si>
  <si>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</si>
  <si>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</si>
  <si>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</si>
  <si>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</si>
  <si>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</si>
  <si>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</si>
  <si>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</si>
  <si>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</si>
  <si>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</si>
  <si>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</si>
  <si>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</si>
  <si>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</si>
  <si>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</si>
  <si>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</si>
  <si>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</si>
  <si>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</si>
  <si>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</si>
  <si>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</si>
  <si>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</si>
  <si>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</si>
  <si>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</si>
  <si>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</si>
  <si>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</si>
  <si>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</si>
  <si>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</si>
  <si>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</si>
  <si>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</si>
  <si>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</si>
  <si>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</si>
  <si>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</si>
  <si>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</si>
  <si>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</si>
  <si>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</si>
  <si>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</si>
  <si>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</si>
  <si>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</si>
  <si>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</si>
  <si>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</si>
  <si>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</si>
  <si>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</si>
  <si>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</si>
  <si>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</si>
  <si>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</si>
  <si>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</si>
  <si>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</si>
  <si>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</si>
  <si>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</si>
  <si>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</si>
  <si>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</si>
  <si>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</si>
  <si>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</si>
  <si>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</si>
  <si>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</si>
  <si>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</si>
  <si>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</si>
  <si>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</si>
  <si>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</si>
  <si>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</si>
  <si>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</si>
  <si>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</si>
  <si>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</si>
  <si>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</si>
  <si>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</si>
  <si>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</si>
  <si>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</si>
  <si>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</si>
  <si>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</si>
  <si>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</si>
  <si>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</si>
  <si>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</si>
  <si>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</si>
  <si>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</si>
  <si>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</si>
  <si>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</si>
  <si>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</si>
  <si>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</si>
  <si>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</si>
  <si>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</si>
  <si>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</si>
  <si>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</si>
  <si>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</si>
  <si>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</si>
  <si>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</si>
  <si>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</si>
  <si>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</si>
  <si>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</si>
  <si>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</si>
  <si>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</si>
  <si>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</si>
  <si>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</si>
  <si>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</si>
  <si>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</si>
  <si>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</si>
  <si>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</si>
  <si>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</si>
  <si>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</si>
  <si>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</si>
  <si>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</si>
  <si>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</si>
  <si>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</si>
  <si>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</si>
  <si>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</si>
  <si>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</si>
  <si>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</si>
  <si>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</si>
  <si>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</si>
  <si>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</si>
  <si>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</si>
  <si>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</si>
  <si>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</si>
  <si>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</si>
  <si>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</si>
  <si>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</si>
  <si>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</si>
  <si>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</si>
  <si>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</si>
  <si>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</si>
  <si>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</si>
  <si>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</si>
  <si>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</si>
  <si>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</si>
  <si>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</si>
  <si>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</si>
  <si>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</si>
  <si>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</si>
  <si>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</si>
  <si>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</si>
  <si>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</si>
  <si>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</si>
  <si>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</si>
  <si>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</si>
  <si>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</si>
  <si>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</si>
  <si>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</si>
  <si>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</si>
  <si>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</si>
  <si>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</si>
  <si>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</si>
  <si>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</si>
  <si>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</si>
  <si>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</si>
  <si>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</si>
  <si>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</si>
  <si>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</si>
  <si>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</si>
  <si>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</si>
  <si>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</si>
  <si>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</si>
  <si>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</si>
  <si>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</si>
  <si>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</si>
  <si>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</si>
  <si>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</si>
  <si>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</si>
  <si>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</si>
  <si>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</si>
  <si>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</si>
  <si>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</si>
  <si>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</si>
  <si>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</si>
  <si>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</si>
  <si>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</si>
  <si>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</si>
  <si>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</si>
  <si>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</si>
  <si>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</si>
  <si>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</si>
  <si>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</si>
  <si>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</si>
  <si>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</si>
  <si>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</si>
  <si>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</si>
  <si>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</si>
  <si>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</si>
  <si>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</si>
  <si>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</si>
  <si>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</si>
  <si>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</si>
  <si>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</si>
  <si>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</si>
  <si>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</si>
  <si>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</si>
  <si>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</si>
  <si>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</si>
  <si>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</si>
  <si>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</si>
  <si>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</si>
  <si>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</si>
  <si>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</si>
  <si>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</si>
  <si>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</si>
  <si>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</si>
  <si>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</si>
  <si>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</si>
  <si>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</si>
  <si>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</si>
  <si>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</si>
  <si>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</si>
  <si>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</si>
  <si>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</si>
  <si>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</si>
  <si>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</si>
  <si>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</si>
  <si>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</si>
  <si>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</si>
  <si>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</si>
  <si>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</si>
  <si>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</si>
  <si>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</si>
  <si>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</si>
  <si>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</si>
  <si>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</si>
  <si>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</si>
  <si>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</si>
  <si>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</si>
  <si>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</si>
  <si>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</si>
  <si>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</si>
  <si>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</si>
  <si>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</si>
  <si>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</si>
  <si>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</si>
  <si>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</si>
  <si>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</si>
  <si>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</si>
  <si>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</si>
  <si>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</si>
  <si>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</si>
  <si>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</si>
  <si>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</si>
  <si>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</si>
  <si>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</si>
  <si>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</si>
  <si>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</si>
  <si>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</si>
  <si>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</si>
  <si>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</si>
  <si>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</si>
  <si>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</si>
  <si>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</si>
  <si>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</si>
  <si>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</si>
  <si>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</si>
  <si>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</si>
  <si>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</si>
  <si>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</si>
  <si>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</si>
  <si>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</si>
  <si>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</si>
  <si>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</si>
  <si>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</si>
  <si>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</si>
  <si>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</si>
  <si>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</si>
  <si>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</si>
  <si>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</si>
  <si>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</si>
  <si>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</si>
  <si>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</si>
  <si>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</si>
  <si>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</si>
  <si>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</si>
  <si>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</si>
  <si>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</si>
  <si>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</si>
  <si>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</si>
  <si>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</si>
  <si>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</si>
  <si>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</si>
  <si>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</si>
  <si>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</si>
  <si>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</si>
  <si>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</si>
  <si>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</si>
  <si>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</si>
  <si>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</si>
  <si>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</si>
  <si>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</si>
  <si>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</si>
  <si>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</si>
  <si>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</si>
  <si>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</si>
  <si>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</si>
  <si>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</si>
  <si>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</si>
  <si>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</si>
  <si>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</si>
  <si>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</si>
  <si>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</si>
  <si>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</si>
  <si>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</si>
  <si>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</si>
  <si>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</si>
  <si>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</si>
  <si>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</si>
  <si>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</si>
  <si>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</si>
  <si>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</si>
  <si>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</si>
  <si>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</si>
  <si>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</si>
  <si>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</si>
  <si>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</si>
  <si>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</si>
  <si>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</si>
  <si>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</si>
  <si>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</si>
  <si>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</si>
  <si>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</si>
  <si>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</si>
  <si>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</si>
  <si>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</si>
  <si>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</si>
  <si>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</si>
  <si>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</si>
  <si>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</si>
  <si>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</si>
  <si>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</si>
  <si>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</si>
  <si>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</si>
  <si>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</si>
  <si>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</si>
  <si>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</si>
  <si>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</si>
  <si>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</si>
  <si>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</si>
  <si>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</si>
  <si>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</si>
  <si>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</si>
  <si>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</si>
  <si>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</si>
  <si>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</si>
  <si>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</si>
  <si>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</si>
  <si>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</si>
  <si>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</si>
  <si>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</si>
  <si>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</si>
  <si>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</si>
  <si>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</si>
  <si>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</si>
  <si>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</si>
  <si>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</si>
  <si>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</si>
  <si>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</si>
  <si>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</si>
  <si>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</si>
  <si>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</si>
  <si>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</si>
  <si>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</si>
  <si>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</si>
  <si>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</si>
  <si>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</si>
  <si>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</si>
  <si>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</si>
  <si>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</si>
  <si>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</si>
  <si>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</si>
  <si>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</si>
  <si>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</si>
  <si>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</si>
  <si>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</si>
  <si>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</si>
  <si>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</si>
  <si>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</si>
  <si>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</si>
  <si>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</si>
  <si>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</si>
  <si>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</si>
  <si>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</si>
  <si>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</si>
  <si>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</si>
  <si>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</si>
  <si>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</si>
  <si>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</si>
  <si>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</si>
  <si>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</si>
  <si>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</si>
  <si>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</si>
  <si>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</si>
  <si>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</si>
  <si>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</si>
  <si>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</si>
  <si>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</si>
  <si>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</si>
  <si>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</si>
  <si>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</si>
  <si>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</si>
  <si>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</si>
  <si>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</si>
  <si>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</si>
  <si>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</si>
  <si>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</si>
  <si>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</si>
  <si>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</si>
  <si>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</si>
  <si>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</si>
  <si>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</si>
  <si>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</si>
  <si>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</si>
  <si>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</si>
  <si>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</si>
  <si>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</si>
  <si>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</si>
  <si>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</si>
  <si>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</si>
  <si>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</si>
  <si>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</si>
  <si>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</si>
  <si>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</si>
  <si>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</si>
  <si>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</si>
  <si>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</si>
  <si>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</si>
  <si>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</si>
  <si>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</si>
  <si>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</si>
  <si>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</si>
  <si>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</si>
  <si>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</si>
  <si>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</si>
  <si>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</si>
  <si>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</si>
  <si>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</si>
  <si>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</si>
  <si>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</si>
  <si>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</si>
  <si>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</si>
  <si>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</si>
  <si>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</si>
  <si>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</si>
  <si>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</si>
  <si>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</si>
  <si>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</si>
  <si>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</si>
  <si>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</si>
  <si>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</si>
  <si>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</si>
  <si>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</si>
  <si>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</si>
  <si>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</si>
  <si>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</si>
  <si>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</si>
  <si>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</si>
  <si>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</si>
  <si>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</si>
  <si>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</si>
  <si>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</si>
  <si>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</si>
  <si>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</si>
  <si>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</si>
  <si>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</si>
  <si>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</si>
  <si>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</si>
  <si>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</si>
  <si>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</si>
  <si>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</si>
  <si>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</si>
  <si>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</si>
  <si>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</si>
  <si>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</si>
  <si>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</si>
  <si>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</si>
  <si>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</si>
  <si>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</si>
  <si>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</si>
  <si>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</si>
  <si>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</si>
  <si>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</si>
  <si>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</si>
  <si>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</si>
  <si>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</si>
  <si>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</si>
  <si>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</si>
  <si>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</si>
  <si>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</si>
  <si>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</si>
  <si>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</si>
  <si>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</si>
  <si>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</si>
  <si>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</si>
  <si>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</si>
  <si>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</si>
  <si>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</si>
  <si>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</si>
  <si>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</si>
  <si>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</si>
  <si>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</si>
  <si>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</si>
  <si>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</si>
  <si>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</si>
  <si>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</si>
  <si>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</si>
  <si>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</si>
  <si>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</si>
  <si>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</si>
  <si>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</si>
  <si>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</si>
  <si>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</si>
  <si>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</si>
  <si>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</si>
  <si>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</si>
  <si>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</si>
  <si>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</si>
  <si>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</si>
  <si>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</si>
  <si>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</si>
  <si>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</si>
  <si>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</si>
  <si>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</si>
  <si>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</si>
  <si>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</si>
  <si>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</si>
  <si>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</si>
  <si>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</si>
  <si>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</si>
  <si>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</si>
  <si>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</si>
  <si>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</si>
  <si>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</si>
  <si>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</si>
  <si>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</si>
  <si>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</si>
  <si>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</si>
  <si>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</si>
  <si>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</si>
  <si>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</si>
  <si>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</si>
  <si>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</si>
  <si>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</si>
  <si>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</si>
  <si>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</si>
  <si>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</si>
  <si>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</si>
  <si>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</si>
  <si>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</si>
  <si>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</si>
  <si>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</si>
  <si>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</si>
  <si>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</si>
  <si>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</si>
  <si>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</si>
  <si>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</si>
  <si>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</si>
  <si>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</si>
  <si>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</si>
  <si>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</si>
  <si>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</si>
  <si>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</si>
  <si>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</si>
  <si>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</si>
  <si>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</si>
  <si>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</si>
  <si>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</si>
  <si>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</si>
  <si>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</si>
  <si>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</si>
  <si>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</si>
  <si>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</si>
  <si>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</si>
  <si>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</si>
  <si>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</si>
  <si>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</si>
  <si>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</si>
  <si>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</si>
  <si>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</si>
  <si>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</si>
  <si>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</si>
  <si>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</si>
  <si>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</si>
  <si>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</si>
  <si>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</si>
  <si>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</si>
  <si>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</si>
  <si>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</si>
  <si>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</si>
  <si>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</si>
  <si>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</si>
  <si>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</si>
  <si>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</si>
  <si>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</si>
  <si>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</si>
  <si>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</si>
  <si>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</si>
  <si>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</si>
  <si>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</si>
  <si>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</si>
  <si>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</si>
  <si>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</si>
  <si>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</si>
  <si>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</si>
  <si>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</si>
  <si>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</si>
  <si>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</si>
  <si>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</si>
  <si>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</si>
  <si>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</si>
  <si>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</si>
  <si>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</si>
  <si>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</si>
  <si>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</si>
  <si>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</si>
  <si>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</si>
  <si>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</si>
  <si>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</si>
  <si>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</si>
  <si>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</si>
  <si>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</si>
  <si>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</si>
  <si>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</si>
  <si>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</si>
  <si>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</si>
  <si>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</si>
  <si>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</si>
  <si>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</si>
  <si>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</si>
  <si>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</si>
  <si>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</si>
  <si>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</si>
  <si>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</si>
  <si>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</si>
  <si>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</si>
  <si>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</si>
  <si>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</si>
  <si>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</si>
  <si>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</si>
  <si>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</si>
  <si>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</si>
  <si>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</si>
  <si>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</si>
  <si>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</si>
  <si>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</si>
  <si>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</si>
  <si>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</si>
  <si>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</si>
  <si>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</si>
  <si>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</si>
  <si>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</si>
  <si>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</si>
  <si>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</si>
  <si>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</si>
  <si>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</si>
  <si>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</si>
  <si>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</si>
  <si>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</si>
  <si>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</si>
  <si>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</si>
  <si>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</si>
  <si>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</si>
  <si>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</si>
  <si>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</si>
  <si>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</si>
  <si>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</si>
  <si>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</si>
  <si>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</si>
  <si>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</si>
  <si>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</si>
  <si>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</si>
  <si>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</si>
  <si>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</si>
  <si>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</si>
  <si>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</si>
  <si>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</si>
  <si>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</si>
  <si>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</si>
  <si>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</si>
  <si>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</si>
  <si>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</si>
  <si>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</si>
  <si>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</si>
  <si>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</si>
  <si>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</si>
  <si>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</si>
  <si>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</si>
  <si>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</si>
  <si>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</si>
  <si>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</si>
  <si>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</si>
  <si>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</si>
  <si>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</si>
  <si>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</si>
  <si>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</si>
  <si>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</si>
  <si>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</si>
  <si>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</si>
  <si>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</si>
  <si>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</si>
  <si>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</si>
  <si>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</si>
  <si>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</si>
  <si>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</si>
  <si>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</si>
  <si>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</si>
  <si>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</si>
  <si>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</si>
  <si>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</si>
  <si>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</si>
  <si>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</si>
  <si>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</si>
  <si>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</si>
  <si>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</si>
  <si>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</si>
  <si>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</si>
  <si>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</si>
  <si>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</si>
  <si>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</si>
  <si>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</si>
  <si>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</si>
  <si>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</si>
  <si>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</si>
  <si>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</si>
  <si>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</si>
  <si>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</si>
  <si>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</si>
  <si>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</si>
  <si>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</si>
  <si>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</si>
  <si>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</si>
  <si>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</si>
  <si>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</si>
  <si>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</si>
  <si>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</si>
  <si>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</si>
  <si>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</si>
  <si>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</si>
  <si>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</si>
  <si>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</si>
  <si>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</si>
  <si>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</si>
  <si>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</si>
  <si>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</si>
  <si>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</si>
  <si>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</si>
  <si>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</si>
  <si>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</si>
  <si>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</si>
  <si>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</si>
  <si>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</si>
  <si>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</si>
  <si>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</si>
  <si>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</si>
  <si>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</si>
  <si>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</si>
  <si>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</si>
  <si>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</si>
  <si>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</si>
  <si>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</si>
  <si>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</si>
  <si>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</si>
  <si>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</si>
  <si>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</si>
  <si>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</si>
  <si>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</si>
  <si>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</si>
  <si>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</si>
  <si>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</si>
  <si>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</si>
  <si>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</si>
  <si>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</si>
  <si>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</si>
  <si>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</si>
  <si>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</si>
  <si>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</si>
  <si>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</si>
  <si>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</si>
  <si>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</si>
  <si>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</si>
  <si>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</si>
  <si>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</si>
  <si>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</si>
  <si>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</si>
  <si>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</si>
  <si>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</si>
  <si>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</si>
  <si>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</si>
  <si>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</si>
  <si>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</si>
  <si>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</si>
  <si>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</si>
  <si>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</si>
  <si>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</si>
  <si>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</si>
  <si>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</si>
  <si>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</si>
  <si>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</si>
  <si>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</si>
  <si>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</si>
  <si>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</si>
  <si>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</si>
  <si>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</si>
  <si>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</si>
  <si>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</si>
  <si>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</si>
  <si>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</si>
  <si>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</si>
  <si>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</si>
  <si>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</si>
  <si>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</si>
  <si>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</si>
  <si>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</si>
  <si>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</si>
  <si>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</si>
  <si>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</si>
  <si>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</si>
  <si>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</si>
  <si>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</si>
  <si>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</si>
  <si>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</si>
  <si>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</si>
  <si>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</si>
  <si>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</si>
  <si>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</si>
  <si>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</si>
  <si>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</si>
  <si>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</si>
  <si>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</si>
  <si>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</si>
  <si>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</si>
  <si>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</si>
  <si>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</si>
  <si>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</si>
  <si>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</si>
  <si>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</si>
  <si>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</si>
  <si>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</si>
  <si>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</si>
  <si>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</si>
  <si>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</si>
  <si>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</si>
  <si>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</si>
  <si>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</si>
  <si>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</si>
  <si>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</si>
  <si>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</si>
  <si>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</si>
  <si>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</si>
  <si>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</si>
  <si>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</si>
  <si>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</si>
  <si>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</si>
  <si>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</si>
  <si>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</si>
  <si>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</si>
  <si>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</si>
  <si>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</si>
  <si>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</si>
  <si>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</si>
  <si>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</si>
  <si>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</si>
  <si>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</si>
  <si>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</si>
  <si>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</si>
  <si>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</si>
  <si>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</si>
  <si>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</si>
  <si>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</si>
  <si>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</si>
  <si>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</si>
  <si>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</si>
  <si>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</si>
  <si>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</si>
  <si>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</si>
  <si>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</si>
  <si>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</si>
  <si>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</si>
  <si>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</si>
  <si>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</si>
  <si>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</si>
  <si>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</si>
  <si>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</si>
  <si>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</si>
  <si>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</si>
  <si>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</si>
  <si>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</si>
  <si>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</si>
  <si>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</si>
  <si>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</si>
  <si>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</si>
  <si>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</si>
  <si>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</si>
  <si>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</si>
  <si>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</si>
  <si>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</si>
  <si>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</si>
  <si>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</si>
  <si>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</si>
  <si>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</si>
  <si>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</si>
  <si>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</si>
  <si>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</si>
  <si>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</si>
  <si>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</si>
  <si>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</si>
  <si>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</si>
  <si>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</si>
  <si>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</si>
  <si>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</si>
  <si>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</si>
  <si>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</si>
  <si>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</si>
  <si>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</si>
  <si>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</si>
  <si>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</si>
  <si>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</si>
  <si>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</si>
  <si>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</si>
  <si>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</si>
  <si>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</si>
  <si>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</si>
  <si>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</si>
  <si>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</si>
  <si>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</si>
  <si>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</si>
  <si>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</si>
  <si>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</si>
  <si>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</si>
  <si>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</si>
  <si>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</si>
  <si>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</si>
  <si>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</si>
  <si>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</si>
  <si>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</si>
  <si>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</si>
  <si>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</si>
  <si>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</si>
  <si>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</si>
  <si>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</si>
  <si>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</si>
  <si>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</si>
  <si>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</si>
  <si>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</si>
  <si>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</si>
  <si>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</si>
  <si>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</si>
  <si>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</si>
  <si>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</si>
  <si>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</si>
  <si>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</si>
  <si>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</si>
  <si>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</si>
  <si>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</si>
  <si>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</si>
  <si>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</si>
  <si>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</si>
  <si>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</si>
  <si>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</si>
  <si>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</si>
  <si>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</si>
  <si>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</si>
  <si>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</si>
  <si>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</si>
  <si>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</si>
  <si>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</si>
  <si>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</si>
  <si>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</si>
  <si>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</si>
  <si>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</si>
  <si>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</si>
  <si>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</si>
  <si>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</si>
  <si>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</si>
  <si>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</si>
  <si>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</si>
  <si>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</si>
  <si>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</si>
  <si>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</si>
  <si>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</si>
  <si>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</si>
  <si>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</si>
  <si>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</si>
  <si>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</si>
  <si>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</si>
  <si>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</si>
  <si>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</si>
  <si>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</si>
  <si>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</si>
  <si>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</si>
  <si>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</si>
  <si>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</si>
  <si>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</si>
  <si>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</si>
  <si>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</si>
  <si>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</si>
  <si>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</si>
  <si>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</si>
  <si>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</si>
  <si>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</si>
  <si>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</si>
  <si>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</si>
  <si>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</si>
  <si>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</si>
  <si>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</si>
  <si>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</si>
  <si>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</si>
  <si>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</si>
  <si>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</si>
  <si>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</si>
  <si>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</si>
  <si>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</si>
  <si>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</si>
  <si>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</si>
  <si>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</si>
  <si>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</si>
  <si>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</si>
  <si>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</si>
  <si>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</si>
  <si>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</si>
  <si>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</si>
  <si>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</si>
  <si>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</si>
  <si>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</si>
  <si>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</si>
  <si>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</si>
  <si>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</si>
  <si>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</si>
  <si>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</si>
  <si>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</si>
  <si>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</si>
  <si>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</si>
  <si>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</si>
  <si>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</si>
  <si>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</si>
  <si>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</si>
  <si>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</si>
  <si>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</si>
  <si>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</si>
  <si>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</si>
  <si>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</si>
  <si>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</si>
  <si>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</si>
  <si>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</si>
  <si>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</si>
  <si>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</si>
  <si>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</si>
  <si>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</si>
  <si>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</si>
  <si>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</si>
  <si>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</si>
  <si>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</si>
  <si>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</si>
  <si>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</si>
  <si>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</si>
  <si>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</si>
  <si>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</si>
  <si>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</si>
  <si>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</si>
  <si>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</si>
  <si>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</si>
  <si>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</si>
  <si>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</si>
  <si>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</si>
  <si>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</si>
  <si>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</si>
  <si>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</si>
  <si>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</si>
  <si>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</si>
  <si>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</si>
  <si>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</si>
  <si>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</si>
  <si>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</si>
  <si>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</si>
  <si>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</si>
  <si>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</si>
  <si>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</si>
  <si>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</si>
  <si>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</si>
  <si>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</si>
  <si>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</si>
  <si>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</si>
  <si>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</si>
  <si>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</si>
  <si>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</si>
  <si>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</si>
  <si>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</si>
  <si>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</si>
  <si>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</si>
  <si>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</si>
  <si>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</si>
  <si>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</si>
  <si>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</si>
  <si>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</si>
  <si>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</si>
  <si>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</si>
  <si>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</si>
  <si>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</si>
  <si>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</si>
  <si>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</si>
  <si>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</si>
  <si>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</si>
  <si>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</si>
  <si>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</si>
  <si>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</si>
  <si>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</si>
  <si>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</si>
  <si>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</si>
  <si>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</si>
  <si>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</si>
  <si>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</si>
  <si>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</si>
  <si>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</si>
  <si>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</si>
  <si>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</si>
  <si>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</si>
  <si>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</si>
  <si>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</si>
  <si>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</si>
  <si>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</si>
  <si>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</si>
  <si>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</si>
  <si>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</si>
  <si>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</si>
  <si>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</si>
  <si>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</si>
  <si>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</si>
  <si>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</si>
  <si>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</si>
  <si>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</si>
  <si>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</si>
  <si>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</si>
  <si>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</si>
  <si>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</si>
  <si>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</si>
  <si>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</si>
  <si>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</si>
  <si>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</si>
  <si>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</si>
  <si>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</si>
  <si>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</si>
  <si>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</si>
  <si>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</si>
  <si>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</si>
  <si>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</si>
  <si>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</si>
  <si>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</si>
  <si>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</si>
  <si>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</si>
  <si>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</si>
  <si>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</si>
  <si>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</si>
  <si>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</si>
  <si>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</si>
  <si>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</si>
  <si>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</si>
  <si>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</si>
  <si>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</si>
  <si>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</si>
  <si>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</si>
  <si>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</si>
  <si>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</si>
  <si>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</si>
  <si>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</si>
  <si>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</si>
  <si>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</si>
  <si>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</si>
  <si>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</si>
  <si>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</si>
  <si>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</si>
  <si>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</si>
  <si>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</si>
  <si>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</si>
  <si>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</si>
  <si>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</si>
  <si>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</si>
  <si>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</si>
  <si>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</si>
  <si>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</si>
  <si>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</si>
  <si>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</si>
  <si>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</si>
  <si>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</si>
  <si>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</si>
  <si>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</si>
  <si>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</si>
  <si>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</si>
  <si>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</si>
  <si>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</si>
  <si>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</si>
  <si>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</si>
  <si>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</si>
  <si>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</si>
  <si>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</si>
  <si>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</si>
  <si>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</si>
  <si>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</si>
  <si>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</si>
  <si>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</si>
  <si>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</si>
  <si>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</si>
  <si>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</si>
  <si>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</si>
  <si>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</si>
  <si>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</si>
  <si>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</si>
  <si>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</si>
  <si>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</si>
  <si>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</si>
  <si>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</si>
  <si>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</si>
  <si>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</si>
  <si>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</si>
  <si>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</si>
  <si>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</si>
  <si>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</si>
  <si>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</si>
  <si>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</si>
  <si>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</si>
  <si>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</si>
  <si>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</si>
  <si>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</si>
  <si>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</si>
  <si>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</si>
  <si>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</si>
  <si>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</si>
  <si>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</si>
  <si>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</si>
  <si>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</si>
  <si>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</si>
  <si>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</si>
  <si>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</si>
  <si>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</si>
  <si>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</si>
  <si>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</si>
  <si>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</si>
  <si>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</si>
  <si>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</si>
  <si>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</si>
  <si>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</si>
  <si>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</si>
  <si>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</si>
  <si>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</si>
  <si>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</si>
  <si>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</si>
  <si>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</si>
  <si>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</si>
  <si>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</si>
  <si>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</si>
  <si>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</si>
  <si>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</si>
  <si>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</si>
  <si>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</si>
  <si>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</si>
  <si>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</si>
  <si>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</si>
  <si>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</si>
  <si>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</si>
  <si>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</si>
  <si>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</si>
  <si>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</si>
  <si>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</si>
  <si>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</si>
  <si>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</si>
  <si>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</si>
  <si>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</si>
  <si>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</si>
  <si>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</si>
  <si>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</si>
  <si>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</si>
  <si>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</si>
  <si>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</si>
  <si>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</si>
  <si>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</si>
  <si>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</si>
  <si>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</si>
  <si>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</si>
  <si>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</si>
  <si>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</si>
  <si>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</si>
  <si>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</si>
  <si>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</si>
  <si>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</si>
  <si>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</si>
  <si>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</si>
  <si>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</si>
  <si>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</si>
  <si>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</si>
  <si>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</si>
  <si>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</si>
  <si>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</si>
  <si>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</si>
  <si>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</si>
  <si>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</si>
  <si>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</si>
  <si>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</si>
  <si>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</si>
  <si>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</si>
  <si>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</si>
  <si>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</si>
  <si>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</si>
  <si>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</si>
  <si>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</si>
  <si>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</si>
  <si>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</si>
  <si>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</si>
  <si>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</si>
  <si>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</si>
  <si>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</si>
  <si>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</si>
  <si>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</si>
  <si>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</si>
  <si>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</si>
  <si>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</si>
  <si>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</si>
  <si>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</si>
  <si>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</si>
  <si>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</si>
  <si>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</si>
  <si>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</si>
  <si>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</si>
  <si>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</si>
  <si>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</si>
  <si>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</si>
  <si>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</si>
  <si>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</si>
  <si>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</si>
  <si>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</si>
  <si>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</si>
  <si>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</si>
  <si>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</si>
  <si>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</si>
  <si>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</si>
  <si>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</si>
  <si>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</si>
  <si>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</si>
  <si>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</si>
  <si>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</si>
  <si>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</si>
  <si>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</si>
  <si>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</si>
  <si>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</si>
  <si>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</si>
  <si>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</si>
  <si>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</si>
  <si>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</si>
  <si>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</si>
  <si>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</si>
  <si>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</si>
  <si>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</si>
  <si>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</si>
  <si>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</si>
  <si>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</si>
  <si>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</si>
  <si>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</si>
  <si>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</si>
  <si>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</si>
  <si>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</si>
  <si>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</si>
  <si>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</si>
  <si>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</si>
  <si>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</si>
  <si>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</si>
  <si>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</si>
  <si>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</si>
  <si>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</si>
  <si>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</si>
  <si>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</si>
  <si>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</si>
  <si>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</si>
  <si>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</si>
  <si>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</si>
  <si>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</si>
  <si>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</si>
  <si>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</si>
  <si>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</si>
  <si>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</si>
  <si>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</si>
  <si>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</si>
  <si>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</si>
  <si>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</si>
  <si>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</si>
  <si>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</si>
  <si>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</si>
  <si>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</si>
  <si>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</si>
  <si>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</si>
  <si>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</si>
  <si>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</si>
  <si>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</si>
  <si>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</si>
  <si>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</si>
  <si>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</si>
  <si>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</si>
  <si>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</si>
  <si>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</si>
  <si>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</si>
  <si>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</si>
  <si>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</si>
  <si>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</si>
  <si>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</si>
  <si>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</si>
  <si>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</si>
  <si>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</si>
  <si>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</si>
  <si>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</si>
  <si>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</si>
  <si>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</si>
  <si>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</si>
  <si>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</si>
  <si>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</si>
  <si>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</si>
  <si>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</si>
  <si>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</si>
  <si>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</si>
  <si>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</si>
  <si>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</si>
  <si>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</si>
  <si>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</si>
  <si>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</si>
  <si>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</si>
  <si>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</si>
  <si>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</si>
  <si>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</si>
  <si>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</si>
  <si>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</si>
  <si>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</si>
  <si>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</si>
  <si>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</si>
  <si>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</si>
  <si>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</si>
  <si>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</si>
  <si>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</si>
  <si>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</si>
  <si>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</si>
  <si>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</si>
  <si>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</si>
  <si>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</si>
  <si>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</si>
  <si>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</si>
  <si>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</si>
  <si>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</si>
  <si>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</si>
  <si>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</si>
  <si>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</si>
  <si>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</si>
  <si>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</si>
  <si>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</si>
  <si>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</si>
  <si>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</si>
  <si>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</si>
  <si>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</si>
  <si>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</si>
  <si>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</si>
  <si>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</si>
  <si>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</si>
  <si>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</si>
  <si>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</si>
  <si>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</si>
  <si>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</si>
  <si>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</si>
  <si>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</si>
  <si>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</si>
  <si>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</si>
  <si>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</si>
  <si>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</si>
  <si>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</si>
  <si>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</si>
  <si>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</si>
  <si>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</si>
  <si>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</si>
  <si>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</si>
  <si>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</si>
  <si>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</si>
  <si>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</si>
  <si>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</si>
  <si>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</si>
  <si>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</si>
  <si>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</si>
  <si>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</si>
  <si>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</si>
  <si>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</si>
  <si>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</si>
  <si>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</si>
  <si>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</si>
  <si>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</si>
  <si>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</si>
  <si>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</si>
  <si>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</si>
  <si>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</si>
  <si>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</si>
  <si>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</si>
  <si>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</si>
  <si>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</si>
  <si>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</si>
  <si>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</si>
  <si>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</si>
  <si>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</si>
  <si>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</si>
  <si>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</si>
  <si>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</si>
  <si>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</si>
  <si>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</si>
  <si>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</si>
  <si>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</si>
  <si>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</si>
  <si>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</si>
  <si>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</si>
  <si>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</si>
  <si>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</si>
  <si>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</si>
  <si>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</si>
  <si>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</si>
  <si>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</si>
  <si>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</si>
  <si>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</si>
  <si>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</si>
  <si>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</si>
  <si>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</si>
  <si>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</si>
  <si>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</si>
  <si>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</si>
  <si>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</si>
  <si>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</si>
  <si>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</si>
  <si>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</si>
  <si>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</si>
  <si>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</si>
  <si>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</si>
  <si>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</si>
  <si>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</si>
  <si>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</si>
  <si>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</si>
  <si>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</si>
  <si>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</si>
  <si>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</si>
  <si>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</si>
  <si>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</si>
  <si>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</si>
  <si>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</si>
  <si>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</si>
  <si>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</si>
  <si>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</si>
  <si>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</si>
  <si>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</si>
  <si>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</si>
  <si>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</si>
  <si>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</si>
  <si>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</si>
  <si>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</si>
  <si>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</si>
  <si>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</si>
  <si>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</si>
  <si>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</si>
  <si>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</si>
  <si>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</si>
  <si>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</si>
  <si>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</si>
  <si>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</si>
  <si>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</si>
  <si>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</si>
  <si>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</si>
  <si>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</si>
  <si>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</si>
  <si>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</si>
  <si>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</si>
  <si>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</si>
  <si>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</si>
  <si>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</si>
  <si>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</si>
  <si>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</si>
  <si>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</si>
  <si>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</si>
  <si>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</si>
  <si>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</si>
  <si>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</si>
  <si>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</si>
  <si>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</si>
  <si>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</si>
  <si>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</si>
  <si>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</si>
  <si>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</si>
  <si>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</si>
  <si>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</si>
  <si>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</si>
  <si>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</si>
  <si>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</si>
  <si>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</si>
  <si>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</si>
  <si>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</si>
  <si>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</si>
  <si>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</si>
  <si>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</si>
  <si>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</si>
  <si>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</si>
  <si>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</si>
  <si>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</si>
  <si>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</si>
  <si>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</si>
  <si>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</si>
  <si>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</si>
  <si>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</si>
  <si>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</si>
  <si>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</si>
  <si>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</si>
  <si>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</si>
  <si>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</si>
  <si>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</si>
  <si>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</si>
  <si>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</si>
  <si>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</si>
  <si>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</si>
  <si>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</si>
  <si>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</si>
  <si>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</si>
  <si>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</si>
  <si>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</si>
  <si>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</si>
  <si>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</si>
  <si>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</si>
  <si>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</si>
  <si>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</si>
  <si>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</si>
  <si>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</si>
  <si>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</si>
  <si>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</si>
  <si>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</si>
  <si>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</si>
  <si>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</si>
  <si>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</si>
  <si>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</si>
  <si>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</si>
  <si>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</si>
  <si>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</si>
  <si>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</si>
  <si>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</si>
  <si>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</si>
  <si>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</si>
  <si>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</si>
  <si>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</si>
  <si>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</si>
  <si>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</si>
  <si>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</si>
  <si>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</si>
  <si>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</si>
  <si>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</si>
  <si>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</si>
  <si>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</si>
  <si>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</si>
  <si>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</si>
  <si>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</si>
  <si>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</si>
  <si>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</si>
  <si>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</si>
  <si>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</si>
  <si>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</si>
  <si>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</si>
  <si>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</si>
  <si>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</si>
  <si>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</si>
  <si>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</si>
  <si>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</si>
  <si>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</si>
  <si>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</si>
  <si>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</si>
  <si>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</si>
  <si>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</si>
  <si>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</si>
  <si>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</si>
  <si>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</si>
  <si>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</si>
  <si>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</si>
  <si>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</si>
  <si>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</si>
  <si>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</si>
  <si>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</si>
  <si>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</si>
  <si>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</si>
  <si>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</si>
  <si>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</si>
  <si>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</si>
  <si>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</si>
  <si>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</si>
  <si>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</si>
  <si>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</si>
  <si>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</si>
  <si>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</si>
  <si>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</si>
  <si>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</si>
  <si>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</si>
  <si>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</si>
  <si>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</si>
  <si>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</si>
  <si>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</si>
  <si>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</si>
  <si>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</si>
  <si>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</si>
  <si>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</si>
  <si>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</si>
  <si>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</si>
  <si>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</si>
  <si>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</si>
  <si>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</si>
  <si>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</si>
  <si>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</si>
  <si>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</si>
  <si>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</si>
  <si>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</si>
  <si>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</si>
  <si>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</si>
  <si>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</si>
  <si>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</si>
  <si>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</si>
  <si>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</si>
  <si>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</si>
  <si>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</si>
  <si>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</si>
  <si>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</si>
  <si>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</si>
  <si>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</si>
  <si>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</si>
  <si>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</si>
  <si>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</si>
  <si>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</si>
  <si>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</si>
  <si>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</si>
  <si>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</si>
  <si>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</si>
  <si>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</si>
  <si>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</si>
  <si>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</si>
  <si>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</si>
  <si>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</si>
  <si>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</si>
  <si>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</si>
  <si>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</si>
  <si>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</si>
  <si>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</si>
  <si>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</si>
  <si>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</si>
  <si>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</si>
  <si>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</si>
  <si>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</si>
  <si>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</si>
  <si>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</si>
  <si>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</si>
  <si>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</si>
  <si>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</si>
  <si>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</si>
  <si>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</si>
  <si>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</si>
  <si>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</si>
  <si>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</si>
  <si>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</si>
  <si>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</si>
  <si>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</si>
  <si>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</si>
  <si>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</si>
  <si>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</si>
  <si>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</si>
  <si>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</si>
  <si>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</si>
  <si>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</si>
  <si>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</si>
  <si>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</si>
  <si>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</si>
  <si>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</si>
  <si>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</si>
  <si>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</si>
  <si>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</si>
  <si>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</si>
  <si>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</si>
  <si>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</si>
  <si>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</si>
  <si>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</si>
  <si>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</si>
  <si>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</si>
  <si>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</si>
  <si>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</si>
  <si>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</si>
  <si>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</si>
  <si>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</si>
  <si>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</si>
  <si>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</si>
  <si>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</si>
  <si>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</si>
  <si>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</si>
  <si>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</si>
  <si>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</si>
  <si>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</si>
  <si>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</si>
  <si>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</si>
  <si>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</si>
  <si>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</si>
  <si>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</si>
  <si>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</si>
  <si>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</si>
  <si>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</si>
  <si>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</si>
  <si>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</si>
  <si>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</si>
  <si>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</si>
  <si>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</si>
  <si>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</si>
  <si>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</si>
  <si>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</si>
  <si>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</si>
  <si>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</si>
  <si>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</si>
  <si>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</si>
  <si>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</si>
  <si>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</si>
  <si>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</si>
  <si>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</si>
  <si>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</si>
  <si>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</si>
  <si>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</si>
  <si>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</si>
  <si>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</si>
  <si>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</si>
  <si>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</si>
  <si>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</si>
  <si>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</si>
  <si>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</si>
  <si>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</si>
  <si>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</si>
  <si>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</si>
  <si>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</si>
  <si>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</si>
  <si>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</si>
  <si>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</si>
  <si>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</si>
  <si>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</si>
  <si>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</si>
  <si>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</si>
  <si>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</si>
  <si>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</si>
  <si>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</si>
  <si>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</si>
  <si>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</si>
  <si>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</si>
  <si>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</si>
  <si>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</si>
  <si>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</si>
  <si>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</si>
  <si>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</si>
  <si>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</si>
  <si>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</si>
  <si>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</si>
  <si>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</si>
  <si>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</si>
  <si>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</si>
  <si>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</si>
  <si>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</si>
  <si>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</si>
  <si>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</si>
  <si>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</si>
  <si>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</si>
  <si>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</si>
  <si>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</si>
  <si>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</si>
  <si>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</si>
  <si>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</si>
  <si>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</si>
  <si>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</si>
  <si>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</si>
  <si>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</si>
  <si>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</si>
  <si>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</si>
  <si>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</si>
  <si>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</si>
  <si>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</si>
  <si>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</si>
  <si>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</si>
  <si>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</si>
  <si>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</si>
  <si>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</si>
  <si>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</si>
  <si>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</si>
  <si>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</si>
  <si>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</si>
  <si>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</si>
  <si>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</si>
  <si>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</si>
  <si>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</si>
  <si>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</si>
  <si>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</si>
  <si>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</si>
  <si>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</si>
  <si>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</si>
  <si>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</si>
  <si>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</si>
  <si>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</si>
  <si>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</si>
  <si>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</si>
  <si>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</si>
  <si>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</si>
  <si>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</si>
  <si>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</si>
  <si>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</si>
  <si>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</si>
  <si>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</si>
  <si>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</si>
  <si>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</si>
  <si>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</si>
  <si>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</si>
  <si>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</si>
  <si>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</si>
  <si>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</si>
  <si>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</si>
  <si>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</si>
  <si>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</si>
  <si>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</si>
  <si>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</si>
  <si>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</si>
  <si>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</si>
  <si>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</si>
  <si>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</si>
  <si>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</si>
  <si>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</si>
  <si>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</si>
  <si>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</si>
  <si>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</si>
  <si>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</si>
  <si>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</si>
  <si>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</si>
  <si>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</si>
  <si>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</si>
  <si>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</si>
  <si>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</si>
  <si>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</si>
  <si>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</si>
  <si>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</si>
  <si>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</si>
  <si>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</si>
  <si>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</si>
  <si>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</si>
  <si>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</si>
  <si>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</si>
  <si>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</si>
  <si>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</si>
  <si>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</si>
  <si>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</si>
  <si>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</si>
  <si>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</si>
  <si>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</si>
  <si>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</si>
  <si>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</si>
  <si>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</si>
  <si>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</si>
  <si>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</si>
  <si>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</si>
  <si>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</si>
  <si>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</si>
  <si>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</si>
  <si>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</si>
  <si>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</si>
  <si>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</si>
  <si>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</si>
  <si>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</si>
  <si>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</si>
  <si>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</si>
  <si>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</si>
  <si>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</si>
  <si>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</si>
  <si>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</si>
  <si>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</si>
  <si>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</si>
  <si>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</si>
  <si>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</si>
  <si>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</si>
  <si>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</si>
  <si>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</si>
  <si>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</si>
  <si>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</si>
  <si>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</si>
  <si>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</si>
  <si>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</si>
  <si>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</si>
  <si>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</si>
  <si>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</si>
  <si>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</si>
  <si>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</si>
  <si>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</si>
  <si>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</si>
  <si>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</si>
  <si>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</si>
  <si>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</si>
  <si>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</si>
  <si>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</si>
  <si>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</si>
  <si>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</si>
  <si>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</si>
  <si>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</si>
  <si>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</si>
  <si>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</si>
  <si>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</si>
  <si>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</si>
  <si>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</si>
  <si>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</si>
  <si>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</si>
  <si>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</si>
  <si>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</si>
  <si>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</si>
  <si>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</si>
  <si>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</si>
  <si>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</si>
  <si>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</si>
  <si>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</si>
  <si>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</si>
  <si>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</si>
  <si>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</si>
  <si>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</si>
  <si>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</si>
  <si>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</si>
  <si>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</si>
  <si>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</si>
  <si>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</si>
  <si>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</si>
  <si>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</si>
  <si>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</si>
  <si>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</si>
  <si>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</si>
  <si>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</si>
  <si>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</si>
  <si>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</si>
  <si>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</si>
  <si>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</si>
  <si>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</si>
  <si>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</si>
  <si>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</si>
  <si>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</si>
  <si>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</si>
  <si>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</si>
  <si>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</si>
  <si>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</si>
  <si>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</si>
  <si>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</si>
  <si>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</si>
  <si>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</si>
  <si>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</si>
  <si>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</si>
  <si>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</si>
  <si>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</si>
  <si>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</si>
  <si>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</si>
  <si>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</si>
  <si>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</si>
  <si>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</si>
  <si>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</si>
  <si>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</si>
  <si>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</si>
  <si>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</si>
  <si>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</si>
  <si>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</si>
  <si>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</si>
  <si>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</si>
  <si>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</si>
  <si>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</si>
  <si>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</si>
  <si>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</si>
  <si>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</si>
  <si>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</si>
  <si>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</si>
  <si>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</si>
  <si>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</si>
  <si>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</si>
  <si>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</si>
  <si>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</si>
  <si>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</si>
  <si>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</si>
  <si>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</si>
  <si>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</si>
  <si>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</si>
  <si>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</si>
  <si>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</si>
  <si>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</si>
  <si>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</si>
  <si>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</si>
  <si>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</si>
  <si>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</si>
  <si>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</si>
  <si>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</si>
  <si>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</si>
  <si>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</si>
  <si>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</si>
  <si>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</si>
  <si>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</si>
  <si>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</si>
  <si>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</si>
  <si>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</si>
  <si>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</si>
  <si>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</si>
  <si>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</si>
  <si>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</si>
  <si>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</si>
  <si>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</si>
  <si>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</si>
  <si>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</si>
  <si>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</si>
  <si>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</si>
  <si>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</si>
  <si>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</si>
  <si>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</si>
  <si>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</si>
  <si>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</si>
  <si>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</si>
  <si>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</si>
  <si>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</si>
  <si>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</si>
  <si>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</si>
  <si>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</si>
  <si>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</si>
  <si>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</si>
  <si>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</si>
  <si>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</si>
  <si>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</si>
  <si>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</si>
  <si>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</si>
  <si>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</si>
  <si>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</si>
  <si>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</si>
  <si>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</si>
  <si>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</si>
  <si>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</si>
  <si>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</si>
  <si>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</si>
  <si>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</si>
  <si>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</si>
  <si>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</si>
  <si>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</si>
  <si>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</si>
  <si>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</si>
  <si>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</si>
  <si>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</si>
  <si>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</si>
  <si>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</si>
  <si>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</si>
  <si>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</si>
  <si>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</si>
  <si>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</si>
  <si>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</si>
  <si>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</si>
  <si>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</si>
  <si>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</si>
  <si>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</si>
  <si>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</si>
  <si>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</si>
  <si>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</si>
  <si>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</si>
  <si>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</si>
  <si>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</si>
  <si>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</si>
  <si>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</si>
  <si>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</si>
  <si>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</si>
  <si>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</si>
  <si>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</si>
  <si>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</si>
  <si>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</si>
  <si>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</si>
  <si>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</si>
  <si>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</si>
  <si>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</si>
  <si>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</si>
  <si>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</si>
  <si>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</si>
  <si>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</si>
  <si>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</si>
  <si>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</si>
  <si>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</si>
  <si>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</si>
  <si>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</si>
  <si>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</si>
  <si>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</si>
  <si>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</si>
  <si>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</si>
  <si>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</si>
  <si>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</si>
  <si>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</si>
  <si>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</si>
  <si>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</si>
  <si>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</si>
  <si>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</si>
  <si>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</si>
  <si>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</si>
  <si>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</si>
  <si>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</si>
  <si>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</si>
  <si>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</si>
  <si>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</si>
  <si>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</si>
  <si>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</si>
  <si>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</si>
  <si>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</si>
  <si>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</si>
  <si>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</si>
  <si>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</si>
  <si>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</si>
  <si>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</si>
  <si>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</si>
  <si>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</si>
  <si>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</si>
  <si>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</si>
  <si>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</si>
  <si>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</si>
  <si>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</si>
  <si>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</si>
  <si>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</si>
  <si>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</si>
  <si>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</si>
  <si>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</si>
  <si>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</si>
  <si>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</si>
  <si>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</si>
  <si>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</si>
  <si>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</si>
  <si>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</si>
  <si>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</si>
  <si>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</si>
  <si>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</si>
  <si>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</si>
  <si>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</si>
  <si>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</si>
  <si>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</si>
  <si>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</si>
  <si>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</si>
  <si>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</si>
  <si>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</si>
  <si>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</si>
  <si>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</si>
  <si>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</si>
  <si>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</si>
  <si>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</si>
  <si>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</si>
  <si>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</si>
  <si>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</si>
  <si>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</si>
  <si>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</si>
  <si>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</si>
  <si>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</si>
  <si>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</si>
  <si>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</si>
  <si>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</si>
  <si>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</si>
  <si>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</si>
  <si>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</si>
  <si>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</si>
  <si>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</si>
  <si>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</si>
  <si>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</si>
  <si>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</si>
  <si>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</si>
  <si>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</si>
  <si>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</si>
  <si>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</si>
  <si>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</si>
  <si>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</si>
  <si>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</si>
  <si>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</si>
  <si>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</si>
  <si>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</si>
  <si>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</si>
  <si>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</si>
  <si>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</si>
  <si>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</si>
  <si>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</si>
  <si>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</si>
  <si>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</si>
  <si>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</si>
  <si>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</si>
  <si>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</si>
  <si>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</si>
  <si>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</si>
  <si>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</si>
  <si>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</si>
  <si>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</si>
  <si>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</si>
  <si>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</si>
  <si>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</si>
  <si>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</si>
  <si>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</si>
  <si>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</si>
  <si>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</si>
  <si>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</si>
  <si>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</si>
  <si>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</si>
  <si>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</si>
  <si>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</si>
  <si>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</si>
  <si>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</si>
  <si>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</si>
  <si>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</si>
  <si>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</si>
  <si>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</si>
  <si>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</si>
  <si>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</si>
  <si>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</si>
  <si>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</si>
  <si>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</si>
  <si>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</si>
  <si>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</si>
  <si>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</si>
  <si>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</si>
  <si>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</si>
  <si>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</si>
  <si>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</si>
  <si>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</si>
  <si>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</si>
  <si>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</si>
  <si>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</si>
  <si>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</si>
  <si>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</si>
  <si>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</si>
  <si>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</si>
  <si>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</si>
  <si>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</si>
  <si>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</si>
  <si>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</si>
  <si>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</si>
  <si>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</si>
  <si>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</si>
  <si>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</si>
  <si>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</si>
  <si>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</si>
  <si>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</si>
  <si>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</si>
  <si>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</si>
  <si>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</si>
  <si>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</si>
  <si>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</si>
  <si>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</si>
  <si>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</si>
  <si>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</si>
  <si>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</si>
  <si>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</si>
  <si>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</si>
  <si>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</si>
  <si>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</si>
  <si>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</si>
  <si>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</si>
  <si>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</si>
  <si>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</si>
  <si>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</si>
  <si>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</si>
  <si>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</si>
  <si>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</si>
  <si>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</si>
  <si>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</si>
  <si>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</si>
  <si>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</si>
  <si>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</si>
  <si>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</si>
  <si>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</si>
  <si>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</si>
  <si>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</si>
  <si>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</si>
  <si>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</si>
  <si>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</si>
  <si>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</si>
  <si>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</si>
  <si>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</si>
  <si>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</si>
  <si>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</si>
  <si>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</si>
  <si>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</si>
  <si>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</si>
  <si>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</si>
  <si>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</si>
  <si>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</si>
  <si>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</si>
  <si>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</si>
  <si>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</si>
  <si>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</si>
  <si>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</si>
  <si>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</si>
  <si>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</si>
  <si>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</si>
  <si>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</si>
  <si>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</si>
  <si>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</si>
  <si>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</si>
  <si>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</si>
  <si>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</si>
  <si>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</si>
  <si>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</si>
  <si>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</si>
  <si>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</si>
  <si>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</si>
  <si>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</si>
  <si>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</si>
  <si>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</si>
  <si>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</si>
  <si>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</si>
  <si>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</si>
  <si>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</si>
  <si>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</si>
  <si>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</si>
  <si>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</si>
  <si>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</si>
  <si>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</si>
  <si>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</si>
  <si>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</si>
  <si>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</si>
  <si>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</si>
  <si>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</si>
  <si>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</si>
  <si>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</si>
  <si>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</si>
  <si>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</si>
  <si>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</si>
  <si>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</si>
  <si>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</si>
  <si>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</si>
  <si>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</si>
  <si>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</si>
  <si>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</si>
  <si>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</si>
  <si>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</si>
  <si>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</si>
  <si>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</si>
  <si>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</si>
  <si>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</si>
  <si>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</si>
  <si>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</si>
  <si>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</si>
  <si>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</si>
  <si>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</si>
  <si>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</si>
  <si>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</si>
  <si>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</si>
  <si>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</si>
  <si>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</si>
  <si>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</si>
  <si>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</si>
  <si>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</si>
  <si>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</si>
  <si>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</si>
  <si>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</si>
  <si>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</si>
  <si>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</si>
  <si>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</si>
  <si>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</si>
  <si>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</si>
  <si>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</si>
  <si>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</si>
  <si>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</si>
  <si>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</si>
  <si>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</si>
  <si>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</si>
  <si>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</si>
  <si>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</si>
  <si>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</si>
  <si>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</si>
  <si>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</si>
  <si>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</si>
  <si>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</si>
  <si>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</si>
  <si>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</si>
  <si>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</si>
  <si>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</si>
  <si>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</si>
  <si>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</si>
  <si>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</si>
  <si>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</si>
  <si>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</si>
  <si>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</si>
  <si>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</si>
  <si>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</si>
  <si>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</si>
  <si>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</si>
  <si>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</si>
  <si>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</si>
  <si>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</si>
  <si>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</si>
  <si>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</si>
  <si>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</si>
  <si>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</si>
  <si>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</si>
  <si>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</si>
  <si>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</si>
  <si>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</si>
  <si>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</si>
  <si>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</si>
  <si>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</si>
  <si>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</si>
  <si>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</si>
  <si>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</si>
  <si>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</si>
  <si>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</si>
  <si>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</si>
  <si>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</si>
  <si>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</si>
  <si>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</si>
  <si>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</si>
  <si>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</si>
  <si>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</si>
  <si>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</si>
  <si>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</si>
  <si>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</si>
  <si>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</si>
  <si>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</si>
  <si>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</si>
  <si>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</si>
  <si>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</si>
  <si>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</si>
  <si>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</si>
  <si>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</si>
  <si>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</si>
  <si>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</si>
  <si>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</si>
  <si>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</si>
  <si>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</si>
  <si>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</si>
  <si>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</si>
  <si>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</si>
  <si>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</si>
  <si>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</si>
  <si>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</si>
  <si>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</si>
  <si>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</si>
  <si>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</si>
  <si>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</si>
  <si>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</si>
  <si>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</si>
  <si>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</si>
  <si>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</si>
  <si>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</si>
  <si>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</si>
  <si>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</si>
  <si>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</si>
  <si>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</si>
  <si>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</si>
  <si>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</si>
  <si>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</si>
  <si>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</si>
  <si>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</si>
  <si>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</si>
  <si>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</si>
  <si>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</si>
  <si>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</si>
  <si>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</si>
  <si>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</si>
  <si>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</si>
  <si>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</si>
  <si>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</si>
  <si>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</si>
  <si>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</si>
  <si>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</si>
  <si>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</si>
  <si>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</si>
  <si>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</si>
  <si>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</si>
  <si>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</si>
  <si>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</si>
  <si>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</si>
  <si>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</si>
  <si>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</si>
  <si>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</si>
  <si>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</si>
  <si>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</si>
  <si>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</si>
  <si>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</si>
  <si>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</si>
  <si>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</si>
  <si>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</si>
  <si>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</si>
  <si>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</si>
  <si>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</si>
  <si>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</si>
  <si>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</si>
  <si>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</si>
  <si>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</si>
  <si>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</si>
  <si>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</si>
  <si>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</si>
  <si>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</si>
  <si>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</si>
  <si>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</si>
  <si>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</si>
  <si>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</si>
  <si>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</si>
  <si>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</si>
  <si>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</si>
  <si>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</si>
  <si>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</si>
  <si>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</si>
  <si>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</si>
  <si>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</si>
  <si>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</si>
  <si>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</si>
  <si>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</si>
  <si>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</si>
  <si>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</si>
  <si>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</si>
  <si>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</si>
  <si>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</si>
  <si>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</si>
  <si>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</si>
  <si>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</si>
  <si>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</si>
  <si>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</si>
  <si>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</si>
  <si>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</si>
  <si>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</si>
  <si>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</si>
  <si>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</si>
  <si>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</si>
  <si>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</si>
  <si>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</si>
  <si>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</si>
  <si>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</si>
  <si>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</si>
  <si>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</si>
  <si>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</si>
  <si>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</si>
  <si>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</si>
  <si>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</si>
  <si>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</si>
  <si>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</si>
  <si>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</si>
  <si>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</si>
  <si>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</si>
  <si>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</si>
  <si>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</si>
  <si>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</si>
  <si>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</si>
  <si>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</si>
  <si>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</si>
  <si>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</si>
  <si>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</si>
  <si>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</si>
  <si>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</si>
  <si>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</si>
  <si>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</si>
  <si>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</si>
  <si>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</si>
  <si>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</si>
  <si>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</si>
  <si>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</si>
  <si>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</si>
  <si>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</si>
  <si>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</si>
  <si>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</si>
  <si>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</si>
  <si>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</si>
  <si>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</si>
  <si>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</si>
  <si>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</si>
  <si>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</si>
  <si>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</si>
  <si>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</si>
  <si>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</si>
  <si>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</si>
  <si>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</si>
  <si>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</si>
  <si>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</si>
  <si>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</si>
  <si>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</si>
  <si>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</si>
  <si>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</si>
  <si>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</si>
  <si>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</si>
  <si>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</si>
  <si>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</si>
  <si>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</si>
  <si>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</si>
  <si>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</si>
  <si>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</si>
  <si>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</si>
  <si>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</si>
  <si>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</si>
  <si>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</si>
  <si>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</si>
  <si>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</si>
  <si>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</si>
  <si>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</si>
  <si>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</si>
  <si>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</si>
  <si>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</si>
  <si>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</si>
  <si>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</si>
  <si>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</si>
  <si>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</si>
  <si>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</si>
  <si>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</si>
  <si>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</si>
  <si>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</si>
  <si>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</si>
  <si>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</si>
  <si>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</si>
  <si>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</si>
  <si>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</si>
  <si>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</si>
  <si>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</si>
  <si>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</si>
  <si>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</si>
  <si>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</si>
  <si>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</si>
  <si>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</si>
  <si>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</si>
  <si>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</si>
  <si>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</si>
  <si>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</si>
  <si>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</si>
  <si>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</si>
  <si>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</si>
  <si>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</si>
  <si>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</si>
  <si>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</si>
  <si>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</si>
  <si>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</si>
  <si>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</si>
  <si>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</si>
  <si>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</si>
  <si>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</si>
  <si>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</si>
  <si>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</si>
  <si>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</si>
  <si>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</si>
  <si>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</si>
  <si>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</si>
  <si>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</si>
  <si>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</si>
  <si>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</si>
  <si>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</si>
  <si>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</si>
  <si>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</si>
  <si>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</si>
  <si>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</si>
  <si>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</si>
  <si>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</si>
  <si>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</si>
  <si>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</si>
  <si>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</si>
  <si>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</si>
  <si>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</si>
  <si>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</si>
  <si>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</si>
  <si>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</si>
  <si>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</si>
  <si>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</si>
  <si>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</si>
  <si>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</si>
  <si>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</si>
  <si>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</si>
  <si>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</si>
  <si>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</si>
  <si>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</si>
  <si>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</si>
  <si>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</si>
  <si>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</si>
  <si>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</si>
  <si>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</si>
  <si>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</si>
  <si>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</si>
  <si>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</si>
  <si>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</si>
  <si>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</si>
  <si>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</si>
  <si>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</si>
  <si>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</si>
  <si>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</si>
  <si>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</si>
  <si>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</si>
  <si>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</si>
  <si>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</si>
  <si>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</si>
  <si>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</si>
  <si>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</si>
  <si>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</si>
  <si>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</si>
  <si>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</si>
  <si>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</si>
  <si>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</si>
  <si>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</si>
  <si>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</si>
  <si>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</si>
  <si>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</si>
  <si>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</si>
  <si>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</si>
  <si>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</si>
  <si>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</si>
  <si>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</si>
  <si>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</si>
  <si>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</si>
  <si>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</si>
  <si>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</si>
  <si>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</si>
  <si>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</si>
  <si>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</si>
  <si>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</si>
  <si>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</si>
  <si>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</si>
  <si>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</si>
  <si>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</si>
  <si>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</si>
  <si>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</si>
  <si>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</si>
  <si>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</si>
  <si>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</si>
  <si>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</si>
  <si>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</si>
  <si>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</si>
  <si>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</si>
  <si>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</si>
  <si>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</si>
  <si>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</si>
  <si>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</si>
  <si>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</si>
  <si>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</si>
  <si>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</si>
  <si>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</si>
  <si>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</si>
  <si>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</si>
  <si>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</si>
  <si>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</si>
  <si>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</si>
  <si>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</si>
  <si>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</si>
  <si>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</si>
  <si>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</si>
  <si>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</si>
  <si>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</si>
  <si>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</si>
  <si>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</si>
  <si>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</si>
  <si>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</si>
  <si>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</si>
  <si>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</si>
  <si>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</si>
  <si>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</si>
  <si>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</si>
  <si>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</si>
  <si>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</si>
  <si>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</si>
  <si>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</si>
  <si>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</si>
  <si>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</si>
  <si>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</si>
  <si>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</si>
  <si>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</si>
  <si>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</si>
  <si>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</si>
  <si>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</si>
  <si>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</si>
  <si>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</si>
  <si>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</si>
  <si>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</si>
  <si>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</si>
  <si>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</si>
  <si>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</si>
  <si>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</si>
  <si>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</si>
  <si>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</si>
  <si>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</si>
  <si>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</si>
  <si>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</si>
  <si>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</si>
  <si>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</si>
  <si>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</si>
  <si>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</si>
  <si>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</si>
  <si>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</si>
  <si>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</si>
  <si>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</si>
  <si>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</si>
  <si>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</si>
  <si>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</si>
  <si>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</si>
  <si>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</si>
  <si>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</si>
  <si>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</si>
  <si>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</si>
  <si>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</si>
  <si>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</si>
  <si>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</si>
  <si>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</si>
  <si>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</si>
  <si>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</si>
  <si>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</si>
  <si>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</si>
  <si>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</si>
  <si>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</si>
  <si>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</si>
  <si>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</si>
  <si>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</si>
  <si>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</si>
  <si>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</si>
  <si>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</si>
  <si>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</si>
  <si>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</si>
  <si>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</si>
  <si>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</si>
  <si>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</si>
  <si>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</si>
  <si>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</si>
  <si>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</si>
  <si>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</si>
  <si>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</si>
  <si>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</si>
  <si>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</si>
  <si>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</si>
  <si>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</si>
  <si>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</si>
  <si>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</si>
  <si>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</si>
  <si>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</si>
  <si>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</si>
  <si>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</si>
  <si>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</si>
  <si>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</si>
  <si>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</si>
  <si>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</si>
  <si>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</si>
  <si>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</si>
  <si>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</si>
  <si>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</si>
  <si>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</si>
  <si>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</si>
  <si>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</si>
  <si>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</si>
  <si>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</si>
  <si>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</si>
  <si>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</si>
  <si>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</si>
  <si>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</si>
  <si>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</si>
  <si>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</si>
  <si>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</si>
  <si>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</si>
  <si>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</si>
  <si>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</si>
  <si>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</si>
  <si>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</si>
  <si>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</si>
  <si>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</si>
  <si>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</si>
  <si>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</si>
  <si>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</si>
  <si>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</si>
  <si>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</si>
  <si>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</si>
  <si>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</si>
  <si>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</si>
  <si>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</si>
  <si>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</si>
  <si>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</si>
  <si>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</si>
  <si>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</si>
  <si>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</si>
  <si>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</si>
  <si>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</si>
  <si>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</si>
  <si>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</si>
  <si>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</si>
  <si>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</si>
  <si>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</si>
  <si>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</si>
  <si>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</si>
  <si>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</si>
  <si>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</si>
  <si>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</si>
  <si>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</si>
  <si>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</si>
  <si>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</si>
  <si>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</si>
  <si>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</si>
  <si>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</si>
  <si>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</si>
  <si>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</si>
  <si>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</si>
  <si>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</si>
  <si>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</si>
  <si>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</si>
  <si>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</si>
  <si>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</si>
  <si>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</si>
  <si>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</si>
  <si>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</si>
  <si>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</si>
  <si>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</si>
  <si>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</si>
  <si>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</si>
  <si>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</si>
  <si>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</si>
  <si>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</si>
  <si>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</si>
  <si>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</si>
  <si>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</si>
  <si>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</si>
  <si>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</si>
  <si>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</si>
  <si>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</si>
  <si>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</si>
  <si>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</si>
  <si>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</si>
  <si>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</si>
  <si>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</si>
  <si>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</si>
  <si>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</si>
  <si>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</si>
  <si>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</si>
  <si>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</si>
  <si>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</si>
  <si>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</si>
  <si>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</si>
  <si>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</si>
  <si>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</si>
  <si>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</si>
  <si>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</si>
  <si>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</si>
  <si>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</si>
  <si>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</si>
  <si>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</si>
  <si>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</si>
  <si>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</si>
  <si>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</si>
  <si>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</si>
  <si>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</si>
  <si>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</si>
  <si>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</si>
  <si>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</si>
  <si>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</si>
  <si>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</si>
  <si>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</si>
  <si>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</si>
  <si>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</si>
  <si>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</si>
  <si>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</si>
  <si>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</si>
  <si>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</si>
  <si>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</si>
  <si>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</si>
  <si>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</si>
  <si>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</si>
  <si>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</si>
  <si>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</si>
  <si>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</si>
  <si>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</si>
  <si>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</si>
  <si>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</si>
  <si>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</si>
  <si>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</si>
  <si>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</si>
  <si>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</si>
  <si>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</si>
  <si>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</si>
  <si>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</si>
  <si>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</si>
  <si>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</si>
  <si>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</si>
  <si>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</si>
  <si>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</si>
  <si>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</si>
  <si>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</si>
  <si>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</si>
  <si>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</si>
  <si>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</si>
  <si>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</si>
  <si>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</si>
  <si>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</si>
  <si>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</si>
  <si>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</si>
  <si>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</si>
  <si>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</si>
  <si>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</si>
  <si>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</si>
  <si>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</si>
  <si>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</si>
  <si>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</si>
  <si>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</si>
  <si>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</si>
  <si>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</si>
  <si>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</si>
  <si>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</si>
  <si>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</si>
  <si>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</si>
  <si>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</si>
  <si>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</si>
  <si>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</si>
  <si>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</si>
  <si>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</si>
  <si>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</si>
  <si>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</si>
  <si>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</si>
  <si>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</si>
  <si>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</si>
  <si>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</si>
  <si>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</si>
  <si>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</si>
  <si>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</si>
  <si>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</si>
  <si>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</si>
  <si>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</si>
  <si>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</si>
  <si>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</si>
  <si>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</si>
  <si>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</si>
  <si>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</si>
  <si>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</si>
  <si>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</si>
  <si>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</si>
  <si>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</si>
  <si>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</si>
  <si>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</si>
  <si>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</si>
  <si>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</si>
  <si>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</si>
  <si>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</si>
  <si>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</si>
  <si>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</si>
  <si>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</si>
  <si>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</si>
  <si>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</si>
  <si>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</si>
  <si>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</si>
  <si>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</si>
  <si>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</si>
  <si>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</si>
  <si>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</si>
  <si>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</si>
  <si>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</si>
  <si>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</si>
  <si>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</si>
  <si>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</si>
  <si>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</si>
  <si>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</si>
  <si>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</si>
  <si>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</si>
  <si>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</si>
  <si>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</si>
  <si>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</si>
  <si>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</si>
  <si>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</si>
  <si>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</si>
  <si>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</si>
  <si>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</si>
  <si>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</si>
  <si>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</si>
  <si>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</si>
  <si>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</si>
  <si>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</si>
  <si>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</si>
  <si>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</si>
  <si>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</si>
  <si>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</si>
  <si>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</si>
  <si>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</si>
  <si>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</si>
  <si>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</si>
  <si>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</si>
  <si>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</si>
  <si>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</si>
  <si>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</si>
  <si>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</si>
  <si>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</si>
  <si>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</si>
  <si>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</si>
  <si>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</si>
  <si>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</si>
  <si>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</si>
  <si>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</si>
  <si>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</si>
  <si>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</si>
  <si>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</si>
  <si>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</si>
  <si>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</si>
  <si>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</si>
  <si>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</si>
  <si>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</si>
  <si>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</si>
  <si>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</si>
  <si>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</si>
  <si>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</si>
  <si>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</si>
  <si>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</si>
  <si>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</si>
  <si>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</si>
  <si>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</si>
  <si>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</si>
  <si>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</si>
  <si>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</si>
  <si>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</si>
  <si>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</si>
  <si>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</si>
  <si>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</si>
  <si>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</si>
  <si>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</si>
  <si>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</si>
  <si>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</si>
  <si>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</si>
  <si>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</si>
  <si>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</si>
  <si>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</si>
  <si>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</si>
  <si>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</si>
  <si>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</si>
  <si>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</si>
  <si>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</si>
  <si>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</si>
  <si>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</si>
  <si>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</si>
  <si>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</si>
  <si>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</si>
  <si>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</si>
  <si>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</si>
  <si>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</si>
  <si>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</si>
  <si>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</si>
  <si>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</si>
  <si>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</si>
  <si>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</si>
  <si>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</si>
  <si>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</si>
  <si>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</si>
  <si>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</si>
  <si>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</si>
  <si>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</si>
  <si>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</si>
  <si>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</si>
  <si>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</si>
  <si>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</si>
  <si>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</si>
  <si>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</si>
  <si>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</si>
  <si>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</si>
  <si>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</si>
  <si>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</si>
  <si>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</si>
  <si>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</si>
  <si>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</si>
  <si>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</si>
  <si>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</si>
  <si>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</si>
  <si>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</si>
  <si>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</si>
  <si>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</si>
  <si>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</si>
  <si>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</si>
  <si>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</si>
  <si>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</si>
  <si>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</si>
  <si>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</si>
  <si>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</si>
  <si>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</si>
  <si>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</si>
  <si>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</si>
  <si>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</si>
  <si>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</si>
  <si>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</si>
  <si>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</si>
  <si>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</si>
  <si>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</si>
  <si>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</si>
  <si>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</si>
  <si>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</si>
  <si>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</si>
  <si>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</si>
  <si>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</si>
  <si>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</si>
  <si>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</si>
  <si>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</si>
  <si>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</si>
  <si>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</si>
  <si>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</si>
  <si>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</si>
  <si>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</si>
  <si>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</si>
  <si>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</si>
  <si>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</si>
  <si>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</si>
  <si>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</si>
  <si>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</si>
  <si>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</si>
  <si>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</si>
  <si>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</si>
  <si>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</si>
  <si>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</si>
  <si>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</si>
  <si>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</si>
  <si>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</si>
  <si>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</si>
  <si>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</si>
  <si>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</si>
  <si>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</si>
  <si>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</si>
  <si>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</si>
  <si>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</si>
  <si>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</si>
  <si>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</si>
  <si>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</si>
  <si>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</si>
  <si>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</si>
  <si>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</si>
  <si>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</si>
  <si>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</si>
  <si>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</si>
  <si>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</si>
  <si>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</si>
  <si>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</si>
  <si>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</si>
  <si>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</si>
  <si>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</si>
  <si>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</si>
  <si>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</si>
  <si>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</si>
  <si>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</si>
  <si>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</si>
  <si>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</si>
  <si>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</si>
  <si>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</si>
  <si>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</si>
  <si>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</si>
  <si>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</si>
  <si>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</si>
  <si>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</si>
  <si>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</si>
  <si>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</si>
  <si>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</si>
  <si>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</si>
  <si>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</si>
  <si>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</si>
  <si>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</si>
  <si>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</si>
  <si>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</si>
  <si>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</si>
  <si>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</si>
  <si>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</si>
  <si>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</si>
  <si>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</si>
  <si>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</si>
  <si>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</si>
  <si>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</si>
  <si>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</si>
  <si>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</si>
  <si>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</si>
  <si>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</si>
  <si>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</si>
  <si>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</si>
  <si>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</si>
  <si>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</si>
  <si>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</si>
  <si>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</si>
  <si>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</si>
  <si>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</si>
  <si>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</si>
  <si>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</si>
  <si>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</si>
  <si>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</si>
  <si>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</si>
  <si>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</si>
  <si>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</si>
  <si>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</si>
  <si>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</si>
  <si>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</si>
  <si>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</si>
  <si>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</si>
  <si>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</si>
  <si>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</si>
  <si>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</si>
  <si>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</si>
  <si>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</si>
  <si>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</si>
  <si>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</si>
  <si>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</si>
  <si>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</si>
  <si>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</si>
  <si>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</si>
  <si>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</si>
  <si>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</si>
  <si>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</si>
  <si>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</si>
  <si>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</si>
  <si>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</si>
  <si>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</si>
  <si>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</si>
  <si>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</si>
  <si>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</si>
  <si>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</si>
  <si>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</si>
  <si>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</si>
  <si>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</si>
  <si>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</si>
  <si>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</si>
  <si>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</si>
  <si>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</si>
  <si>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</si>
  <si>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</si>
  <si>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</si>
  <si>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</si>
  <si>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</si>
  <si>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</si>
  <si>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</si>
  <si>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</si>
  <si>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</si>
  <si>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</si>
  <si>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</si>
  <si>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</si>
  <si>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</si>
  <si>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</si>
  <si>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</si>
  <si>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</si>
  <si>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</si>
  <si>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</si>
  <si>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</si>
  <si>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</si>
  <si>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</si>
  <si>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</si>
  <si>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</si>
  <si>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</si>
  <si>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</si>
  <si>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</si>
  <si>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</si>
  <si>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</si>
  <si>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</si>
  <si>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</si>
  <si>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</si>
  <si>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</si>
  <si>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</si>
  <si>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</si>
  <si>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</si>
  <si>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</si>
  <si>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</si>
  <si>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</si>
  <si>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</si>
  <si>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</si>
  <si>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</si>
  <si>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</si>
  <si>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</si>
  <si>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</si>
  <si>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</si>
  <si>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</si>
  <si>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</si>
  <si>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</si>
  <si>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</si>
  <si>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</si>
  <si>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</si>
  <si>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</si>
  <si>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</si>
  <si>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</si>
  <si>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</si>
  <si>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</si>
  <si>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</si>
  <si>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</si>
  <si>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</si>
  <si>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</si>
  <si>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</si>
  <si>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</si>
  <si>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</si>
  <si>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</si>
  <si>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</si>
  <si>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</si>
  <si>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</si>
  <si>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</si>
  <si>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</si>
  <si>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</si>
  <si>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</si>
  <si>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</si>
  <si>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</si>
  <si>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</si>
  <si>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</si>
  <si>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</si>
  <si>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</si>
  <si>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</si>
  <si>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</si>
  <si>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</si>
  <si>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</si>
  <si>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</si>
  <si>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</si>
  <si>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</si>
  <si>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</si>
  <si>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</si>
  <si>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</si>
  <si>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</si>
  <si>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</si>
  <si>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</si>
  <si>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</si>
  <si>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</si>
  <si>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</si>
  <si>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</si>
  <si>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</si>
  <si>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</si>
  <si>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</si>
  <si>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</si>
  <si>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</si>
  <si>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</si>
  <si>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</si>
  <si>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</si>
  <si>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</si>
  <si>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</si>
  <si>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</si>
  <si>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</si>
  <si>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</si>
  <si>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</si>
  <si>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</si>
  <si>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</si>
  <si>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</si>
  <si>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</si>
  <si>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</si>
  <si>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</si>
  <si>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</si>
  <si>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</si>
  <si>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</si>
  <si>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</si>
  <si>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</si>
  <si>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</si>
  <si>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</si>
  <si>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</si>
  <si>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</si>
  <si>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</si>
  <si>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</si>
  <si>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</si>
  <si>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</si>
  <si>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</si>
  <si>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</si>
  <si>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</si>
  <si>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</si>
  <si>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</si>
  <si>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</si>
  <si>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</si>
  <si>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</si>
  <si>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</si>
  <si>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</si>
  <si>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</si>
  <si>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</si>
  <si>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</si>
  <si>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</si>
  <si>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</si>
  <si>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</si>
  <si>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</si>
  <si>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</si>
  <si>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</si>
  <si>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</si>
  <si>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</si>
  <si>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</si>
  <si>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</si>
  <si>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</si>
  <si>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</si>
  <si>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</si>
  <si>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</si>
  <si>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</si>
  <si>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</si>
  <si>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</si>
  <si>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</si>
  <si>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</si>
  <si>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</si>
  <si>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</si>
  <si>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</si>
  <si>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</si>
  <si>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</si>
  <si>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</si>
  <si>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</si>
  <si>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</si>
  <si>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</si>
  <si>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</si>
  <si>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</si>
  <si>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</si>
  <si>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</si>
  <si>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</si>
  <si>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</si>
  <si>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</si>
  <si>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</si>
  <si>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</si>
  <si>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</si>
  <si>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</si>
  <si>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</si>
  <si>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</si>
  <si>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</si>
  <si>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</si>
  <si>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</si>
  <si>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</si>
  <si>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</si>
  <si>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</si>
  <si>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</si>
  <si>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</si>
  <si>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</si>
  <si>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</si>
  <si>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</si>
  <si>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</si>
  <si>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</si>
  <si>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</si>
  <si>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</si>
  <si>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</si>
  <si>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</si>
  <si>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</si>
  <si>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</si>
  <si>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</si>
  <si>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</si>
  <si>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</si>
  <si>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</si>
  <si>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</si>
  <si>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</si>
  <si>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</si>
  <si>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</si>
  <si>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</si>
  <si>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</si>
  <si>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</si>
  <si>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</si>
  <si>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</si>
  <si>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</si>
  <si>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</si>
  <si>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</si>
  <si>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</si>
  <si>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</si>
  <si>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</si>
  <si>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</si>
  <si>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</si>
  <si>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</si>
  <si>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</si>
  <si>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</si>
  <si>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</si>
  <si>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</si>
  <si>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</si>
  <si>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</si>
  <si>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</si>
  <si>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</si>
  <si>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</si>
  <si>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</si>
  <si>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</si>
  <si>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</si>
  <si>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</si>
  <si>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</si>
  <si>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</si>
  <si>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</si>
  <si>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</si>
  <si>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</si>
  <si>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</si>
  <si>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</si>
  <si>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</si>
  <si>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</si>
  <si>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</si>
  <si>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</si>
  <si>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</si>
  <si>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</si>
  <si>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</si>
  <si>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</si>
  <si>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</si>
  <si>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</si>
  <si>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</si>
  <si>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</si>
  <si>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</si>
  <si>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</si>
  <si>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</si>
  <si>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</si>
  <si>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</si>
  <si>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</si>
  <si>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</si>
  <si>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</si>
  <si>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</si>
  <si>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</si>
  <si>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</si>
  <si>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</si>
  <si>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</si>
  <si>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</si>
  <si>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</si>
  <si>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</si>
  <si>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</si>
  <si>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</si>
  <si>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</si>
  <si>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</si>
  <si>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</si>
  <si>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</si>
  <si>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</si>
  <si>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</si>
  <si>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</si>
  <si>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</si>
  <si>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</si>
  <si>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</si>
  <si>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</si>
  <si>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</si>
  <si>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</si>
  <si>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</si>
  <si>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</si>
  <si>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</si>
  <si>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</si>
  <si>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</si>
  <si>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</si>
  <si>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</si>
  <si>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</si>
  <si>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</si>
  <si>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</si>
  <si>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</si>
  <si>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</si>
  <si>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</si>
  <si>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</si>
  <si>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</si>
  <si>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</si>
  <si>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</si>
  <si>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</si>
  <si>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</si>
  <si>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</si>
  <si>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</si>
  <si>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</si>
  <si>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</si>
  <si>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</si>
  <si>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</si>
  <si>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</si>
  <si>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</si>
  <si>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</si>
  <si>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</si>
  <si>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</si>
  <si>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</si>
  <si>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</si>
  <si>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</si>
  <si>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</si>
  <si>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</si>
  <si>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</si>
  <si>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</si>
  <si>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</si>
  <si>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</si>
  <si>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</si>
  <si>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</si>
  <si>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</si>
  <si>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</si>
  <si>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</si>
  <si>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</si>
  <si>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</si>
  <si>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</si>
  <si>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</si>
  <si>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</si>
  <si>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</si>
  <si>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</si>
  <si>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</si>
  <si>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</si>
  <si>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</si>
  <si>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</si>
  <si>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</si>
  <si>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</si>
  <si>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</si>
  <si>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</si>
  <si>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</si>
  <si>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</si>
  <si>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</si>
  <si>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</si>
  <si>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</si>
  <si>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</si>
  <si>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</si>
  <si>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</si>
  <si>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</si>
  <si>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</si>
  <si>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</si>
  <si>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</si>
  <si>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</si>
  <si>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</si>
  <si>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</si>
  <si>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</si>
  <si>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</si>
  <si>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</si>
  <si>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</si>
  <si>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</si>
  <si>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</si>
  <si>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</si>
  <si>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</si>
  <si>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</si>
  <si>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</si>
  <si>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</si>
  <si>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</si>
  <si>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</si>
  <si>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</si>
  <si>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</si>
  <si>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</si>
  <si>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</si>
  <si>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</si>
  <si>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</si>
  <si>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</si>
  <si>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</si>
  <si>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</si>
  <si>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</si>
  <si>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</si>
  <si>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</si>
  <si>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</si>
  <si>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</si>
  <si>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</si>
  <si>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</si>
  <si>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</si>
  <si>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</si>
  <si>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</si>
  <si>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</si>
  <si>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</si>
  <si>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</si>
  <si>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</si>
  <si>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</si>
  <si>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</si>
  <si>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</si>
  <si>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</si>
  <si>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</si>
  <si>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</si>
  <si>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</si>
  <si>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</si>
  <si>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</si>
  <si>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</si>
  <si>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</si>
  <si>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</si>
  <si>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</si>
  <si>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</si>
  <si>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</si>
  <si>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</si>
  <si>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</si>
  <si>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</si>
  <si>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</si>
  <si>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</si>
  <si>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</si>
  <si>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</si>
  <si>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</si>
  <si>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</si>
  <si>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</si>
  <si>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</si>
  <si>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</si>
  <si>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</si>
  <si>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</si>
  <si>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</si>
  <si>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</si>
  <si>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</si>
  <si>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</si>
  <si>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</si>
  <si>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</si>
  <si>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</si>
  <si>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</si>
  <si>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</si>
  <si>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</si>
  <si>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</si>
  <si>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</si>
  <si>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</si>
  <si>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</si>
  <si>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</si>
  <si>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</si>
  <si>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</si>
  <si>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</si>
  <si>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</si>
  <si>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</si>
  <si>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</si>
  <si>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</si>
  <si>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</si>
  <si>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</si>
  <si>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</si>
  <si>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</si>
  <si>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</si>
  <si>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</si>
  <si>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</si>
  <si>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</si>
  <si>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</si>
  <si>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</si>
  <si>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</si>
  <si>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</si>
  <si>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</si>
  <si>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</si>
  <si>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</si>
  <si>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</si>
  <si>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</si>
  <si>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</si>
  <si>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</si>
  <si>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</si>
  <si>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</si>
  <si>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</si>
  <si>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</si>
  <si>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</si>
  <si>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</si>
  <si>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</si>
  <si>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</si>
  <si>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</si>
  <si>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</si>
  <si>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</si>
  <si>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</si>
  <si>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</si>
  <si>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</si>
  <si>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</si>
  <si>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</si>
  <si>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</si>
  <si>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</si>
  <si>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</si>
  <si>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</si>
  <si>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</si>
  <si>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</si>
  <si>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</si>
  <si>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</si>
  <si>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</si>
  <si>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</si>
  <si>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</si>
  <si>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</si>
  <si>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</si>
  <si>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</si>
  <si>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</si>
  <si>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</si>
  <si>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</si>
  <si>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</si>
  <si>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</si>
  <si>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</si>
  <si>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</si>
  <si>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</si>
  <si>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</si>
  <si>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</si>
  <si>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</si>
  <si>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</si>
  <si>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</si>
  <si>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</si>
  <si>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</si>
  <si>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</si>
  <si>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</si>
  <si>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</si>
  <si>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</si>
  <si>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</si>
  <si>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</si>
  <si>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</si>
  <si>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</si>
  <si>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</si>
  <si>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</si>
  <si>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</si>
  <si>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</si>
  <si>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</si>
  <si>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</si>
  <si>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</si>
  <si>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</si>
  <si>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</si>
  <si>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</si>
  <si>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</si>
  <si>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</si>
  <si>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</si>
  <si>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</si>
  <si>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</si>
  <si>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</si>
  <si>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</si>
  <si>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</si>
  <si>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</si>
  <si>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</si>
  <si>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</si>
  <si>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</si>
  <si>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</si>
  <si>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</si>
  <si>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</si>
  <si>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</si>
  <si>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</si>
  <si>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</si>
  <si>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</si>
  <si>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</si>
  <si>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</si>
  <si>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</si>
  <si>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</si>
  <si>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</si>
  <si>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</si>
  <si>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</si>
  <si>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</si>
  <si>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</si>
  <si>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</si>
  <si>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</si>
  <si>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</si>
  <si>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</si>
  <si>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</si>
  <si>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</si>
  <si>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</si>
  <si>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</si>
  <si>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</si>
  <si>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</si>
  <si>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</si>
  <si>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</si>
  <si>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</si>
  <si>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</si>
  <si>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</si>
  <si>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</si>
  <si>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</si>
  <si>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</si>
  <si>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</si>
  <si>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</si>
  <si>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</si>
  <si>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</si>
  <si>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</si>
  <si>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</si>
  <si>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</si>
  <si>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</si>
  <si>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</si>
  <si>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</si>
  <si>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</si>
  <si>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</si>
  <si>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</si>
  <si>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</si>
  <si>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</si>
  <si>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</si>
  <si>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</si>
  <si>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</si>
  <si>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</si>
  <si>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</si>
  <si>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</si>
  <si>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</si>
  <si>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</si>
  <si>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</si>
  <si>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</si>
  <si>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</si>
  <si>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</si>
  <si>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</si>
  <si>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</si>
  <si>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</si>
  <si>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</si>
  <si>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</si>
  <si>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</si>
  <si>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</si>
  <si>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</si>
  <si>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</si>
  <si>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</si>
  <si>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</si>
  <si>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</si>
  <si>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</si>
  <si>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</si>
  <si>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</si>
  <si>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</si>
  <si>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</si>
  <si>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</si>
  <si>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</si>
  <si>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</si>
  <si>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</si>
  <si>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</si>
  <si>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</si>
  <si>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</si>
  <si>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</si>
  <si>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</si>
  <si>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</si>
  <si>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</si>
  <si>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</si>
  <si>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</si>
  <si>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</si>
  <si>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</si>
  <si>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</si>
  <si>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</si>
  <si>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</si>
  <si>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</si>
  <si>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</si>
  <si>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</si>
  <si>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</si>
  <si>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</si>
  <si>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</si>
  <si>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</si>
  <si>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</si>
  <si>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</si>
  <si>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</si>
  <si>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</si>
  <si>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</si>
  <si>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</si>
  <si>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</si>
  <si>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</si>
  <si>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</si>
  <si>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</si>
  <si>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</si>
  <si>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</si>
  <si>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</si>
  <si>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</si>
  <si>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</si>
  <si>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</si>
  <si>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</si>
  <si>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</si>
  <si>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</si>
  <si>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</si>
  <si>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</si>
  <si>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</si>
  <si>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</si>
  <si>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</si>
  <si>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</si>
  <si>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</si>
  <si>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</si>
  <si>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</si>
  <si>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</si>
  <si>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</si>
  <si>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</si>
  <si>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</si>
  <si>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</si>
  <si>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</si>
  <si>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</si>
  <si>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</si>
  <si>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</si>
  <si>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</si>
  <si>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</si>
  <si>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</si>
  <si>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</si>
  <si>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</si>
  <si>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</si>
  <si>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</si>
  <si>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</si>
  <si>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</si>
  <si>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</si>
  <si>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</si>
  <si>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</si>
  <si>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</si>
  <si>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</si>
  <si>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</si>
  <si>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</si>
  <si>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</si>
  <si>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</si>
  <si>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</si>
  <si>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</si>
  <si>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</si>
  <si>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</si>
  <si>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</si>
  <si>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</si>
  <si>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</si>
  <si>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</si>
  <si>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</si>
  <si>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</si>
  <si>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</si>
  <si>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</si>
  <si>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</si>
  <si>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</si>
  <si>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</si>
  <si>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</si>
  <si>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</si>
  <si>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</si>
  <si>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</si>
  <si>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</si>
  <si>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</si>
  <si>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</si>
  <si>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</si>
  <si>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</si>
  <si>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</si>
  <si>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</si>
  <si>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</si>
  <si>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</si>
  <si>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</si>
  <si>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</si>
  <si>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</si>
  <si>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</si>
  <si>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</si>
  <si>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</si>
  <si>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</si>
  <si>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</si>
  <si>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</si>
  <si>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</si>
  <si>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</si>
  <si>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</si>
  <si>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</si>
  <si>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</si>
  <si>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</si>
  <si>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</si>
  <si>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</si>
  <si>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</si>
  <si>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</si>
  <si>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</si>
  <si>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</si>
  <si>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</si>
  <si>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</si>
  <si>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</si>
  <si>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</si>
  <si>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</si>
  <si>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</si>
  <si>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</si>
  <si>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</si>
  <si>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</si>
  <si>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</si>
  <si>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</si>
  <si>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</si>
  <si>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</si>
  <si>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</si>
  <si>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</si>
  <si>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</si>
  <si>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</si>
  <si>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</si>
  <si>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</si>
  <si>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</si>
  <si>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</si>
  <si>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</si>
  <si>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</si>
  <si>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</si>
  <si>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</si>
  <si>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</si>
  <si>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</si>
  <si>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</si>
  <si>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</si>
  <si>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</si>
  <si>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</si>
  <si>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</si>
  <si>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</si>
  <si>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</si>
  <si>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</si>
  <si>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</si>
  <si>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</si>
  <si>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</si>
  <si>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</si>
  <si>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</si>
  <si>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</si>
  <si>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</si>
  <si>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</si>
  <si>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</si>
  <si>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</si>
  <si>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</si>
  <si>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</si>
  <si>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</si>
  <si>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</si>
  <si>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</si>
  <si>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</si>
  <si>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</si>
  <si>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</si>
  <si>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</si>
  <si>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</si>
  <si>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</si>
  <si>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</si>
  <si>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</si>
  <si>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</si>
  <si>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</si>
  <si>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</si>
  <si>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</si>
  <si>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</si>
  <si>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</si>
  <si>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</si>
  <si>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</si>
  <si>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</si>
  <si>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</si>
  <si>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</si>
  <si>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</si>
  <si>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</si>
  <si>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</si>
  <si>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</si>
  <si>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</si>
  <si>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</si>
  <si>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</si>
  <si>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</si>
  <si>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</si>
  <si>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</si>
  <si>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</si>
  <si>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</si>
  <si>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</si>
  <si>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</si>
  <si>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</si>
  <si>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</si>
  <si>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</si>
  <si>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</si>
  <si>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</si>
  <si>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</si>
  <si>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</si>
  <si>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</si>
  <si>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</si>
  <si>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</si>
  <si>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</si>
  <si>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</si>
  <si>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</si>
  <si>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</si>
  <si>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</si>
  <si>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</si>
  <si>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</si>
  <si>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</si>
  <si>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</si>
  <si>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</si>
  <si>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</si>
  <si>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</si>
  <si>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</si>
  <si>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</si>
  <si>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</si>
  <si>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</si>
  <si>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</si>
  <si>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</si>
  <si>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</si>
  <si>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</si>
  <si>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</si>
  <si>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</si>
  <si>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</si>
  <si>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</si>
  <si>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</si>
  <si>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</si>
  <si>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</si>
  <si>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</si>
  <si>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</si>
  <si>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</si>
  <si>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</si>
  <si>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</si>
  <si>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</si>
  <si>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</si>
  <si>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</si>
  <si>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</si>
  <si>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</si>
  <si>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</si>
  <si>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</si>
  <si>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</si>
  <si>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</si>
  <si>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</si>
  <si>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</si>
  <si>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</si>
  <si>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</si>
  <si>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</si>
  <si>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</si>
  <si>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</si>
  <si>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</si>
  <si>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</si>
  <si>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</si>
  <si>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</si>
  <si>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</si>
  <si>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</si>
  <si>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</si>
  <si>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</si>
  <si>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</si>
  <si>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</si>
  <si>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</si>
  <si>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</si>
  <si>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</si>
  <si>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</si>
  <si>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</si>
  <si>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</si>
  <si>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</si>
  <si>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</si>
  <si>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</si>
  <si>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</si>
  <si>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</si>
  <si>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</si>
  <si>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</si>
  <si>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</si>
  <si>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</si>
  <si>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</si>
  <si>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</si>
  <si>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</si>
  <si>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</si>
  <si>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</si>
  <si>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</si>
  <si>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</si>
  <si>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</si>
  <si>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</si>
  <si>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</si>
  <si>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</si>
  <si>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</si>
  <si>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</si>
  <si>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</si>
  <si>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</si>
  <si>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</si>
  <si>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</si>
  <si>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</si>
  <si>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</si>
  <si>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</si>
  <si>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</si>
  <si>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</si>
  <si>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</si>
  <si>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</si>
  <si>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</si>
  <si>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</si>
  <si>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</si>
  <si>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</si>
  <si>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</si>
  <si>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</si>
  <si>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</si>
  <si>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</si>
  <si>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</si>
  <si>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</si>
  <si>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</si>
  <si>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</si>
  <si>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</si>
  <si>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</si>
  <si>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</si>
  <si>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</si>
  <si>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</si>
  <si>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</si>
  <si>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</si>
  <si>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</si>
  <si>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</si>
  <si>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</si>
  <si>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</si>
  <si>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</si>
  <si>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</si>
  <si>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</si>
  <si>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</si>
  <si>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</si>
  <si>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</si>
  <si>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</si>
  <si>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</si>
  <si>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</si>
  <si>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</si>
  <si>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</si>
  <si>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</si>
  <si>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</si>
  <si>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</si>
  <si>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</si>
  <si>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</si>
  <si>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</si>
  <si>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</si>
  <si>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</si>
  <si>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</si>
  <si>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</si>
  <si>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</si>
  <si>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</si>
  <si>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</si>
  <si>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</si>
  <si>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</si>
  <si>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</si>
  <si>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</si>
  <si>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</si>
  <si>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</si>
  <si>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</si>
  <si>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</si>
  <si>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</si>
  <si>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</si>
  <si>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</si>
  <si>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</si>
  <si>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</si>
  <si>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</si>
  <si>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</si>
  <si>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</si>
  <si>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</si>
  <si>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</si>
  <si>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</si>
  <si>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</si>
  <si>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</si>
  <si>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</si>
  <si>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</si>
  <si>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</si>
  <si>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</si>
  <si>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</si>
  <si>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</si>
  <si>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</si>
  <si>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</si>
  <si>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</si>
  <si>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</si>
  <si>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</si>
  <si>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</si>
  <si>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</si>
  <si>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</si>
  <si>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</si>
  <si>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</si>
  <si>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</si>
  <si>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</si>
  <si>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</si>
  <si>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</si>
  <si>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</si>
  <si>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</si>
  <si>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</si>
  <si>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</si>
  <si>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</si>
  <si>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</si>
  <si>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</si>
  <si>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</si>
  <si>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</si>
  <si>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</si>
  <si>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</si>
  <si>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</si>
  <si>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</si>
  <si>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</si>
  <si>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</si>
  <si>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</si>
  <si>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</si>
  <si>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</si>
  <si>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</si>
  <si>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</si>
  <si>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</si>
  <si>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</si>
  <si>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</si>
  <si>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</si>
  <si>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</si>
  <si>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</si>
  <si>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</si>
  <si>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</si>
  <si>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</si>
  <si>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</si>
  <si>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</si>
  <si>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</si>
  <si>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</si>
  <si>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</si>
  <si>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</si>
  <si>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</si>
  <si>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</si>
  <si>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</si>
  <si>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</si>
  <si>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</si>
  <si>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</si>
  <si>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</si>
  <si>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</si>
  <si>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</si>
  <si>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</si>
  <si>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</si>
  <si>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</si>
  <si>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</si>
  <si>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</si>
  <si>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</si>
  <si>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</si>
  <si>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</si>
  <si>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</si>
  <si>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</si>
  <si>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</si>
  <si>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</si>
  <si>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</si>
  <si>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</si>
  <si>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</si>
  <si>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</si>
  <si>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</si>
  <si>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</si>
  <si>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</si>
  <si>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</si>
  <si>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</si>
  <si>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</si>
  <si>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</si>
  <si>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</si>
  <si>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</si>
  <si>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</si>
  <si>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</si>
  <si>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</si>
  <si>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</si>
  <si>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</si>
  <si>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</si>
  <si>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</si>
  <si>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</si>
  <si>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</si>
  <si>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</si>
  <si>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</si>
  <si>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</si>
  <si>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</si>
  <si>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</si>
  <si>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</si>
  <si>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</si>
  <si>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</si>
  <si>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</si>
  <si>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</si>
  <si>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</si>
  <si>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</si>
  <si>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</si>
  <si>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</si>
  <si>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</si>
  <si>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</si>
  <si>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</si>
  <si>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</si>
  <si>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</si>
  <si>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</si>
  <si>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</si>
  <si>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</si>
  <si>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</si>
  <si>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</si>
  <si>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</si>
  <si>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</si>
  <si>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</si>
  <si>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</si>
  <si>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</si>
  <si>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</si>
  <si>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</si>
  <si>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</si>
  <si>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</si>
  <si>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</si>
  <si>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</si>
  <si>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</si>
  <si>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</si>
  <si>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</si>
  <si>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</si>
  <si>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</si>
  <si>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</si>
  <si>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</si>
  <si>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</si>
  <si>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</si>
  <si>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</si>
  <si>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</si>
  <si>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</si>
  <si>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</si>
  <si>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</si>
  <si>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</si>
  <si>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</si>
  <si>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</si>
  <si>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</si>
  <si>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</si>
  <si>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</si>
  <si>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</si>
  <si>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</si>
  <si>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</si>
  <si>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</si>
  <si>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</si>
  <si>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</si>
  <si>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</si>
  <si>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</si>
  <si>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</si>
  <si>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</si>
  <si>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</si>
  <si>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</si>
  <si>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</si>
  <si>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</si>
  <si>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</si>
  <si>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</si>
  <si>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</si>
  <si>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</si>
  <si>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</si>
  <si>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</si>
  <si>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</si>
  <si>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</si>
  <si>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</si>
  <si>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</si>
  <si>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</si>
  <si>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</si>
  <si>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</si>
  <si>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</si>
  <si>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</si>
  <si>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</si>
  <si>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</si>
  <si>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</si>
  <si>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</si>
  <si>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</si>
  <si>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</si>
  <si>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</si>
  <si>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</si>
  <si>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</si>
  <si>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</si>
  <si>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</si>
  <si>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</si>
  <si>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</si>
  <si>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</si>
  <si>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</si>
  <si>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</si>
  <si>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</si>
  <si>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</si>
  <si>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</si>
  <si>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</si>
  <si>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</si>
  <si>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</si>
  <si>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</si>
  <si>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</si>
  <si>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</si>
  <si>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</si>
  <si>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</si>
  <si>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</si>
  <si>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</si>
  <si>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</si>
  <si>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</si>
  <si>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</si>
  <si>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</si>
  <si>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</si>
  <si>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</si>
  <si>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</si>
  <si>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</si>
  <si>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</si>
  <si>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</si>
  <si>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</si>
  <si>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</si>
  <si>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</si>
  <si>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</si>
  <si>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</si>
  <si>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</si>
  <si>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</si>
  <si>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</si>
  <si>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</si>
  <si>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</si>
  <si>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</si>
  <si>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</si>
  <si>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</si>
  <si>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</si>
  <si>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</si>
  <si>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</si>
  <si>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</si>
  <si>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</si>
  <si>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</si>
  <si>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</si>
  <si>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</si>
  <si>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</si>
  <si>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</si>
  <si>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</si>
  <si>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</si>
  <si>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</si>
  <si>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</si>
  <si>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</si>
  <si>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</si>
  <si>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</si>
  <si>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</si>
  <si>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</si>
  <si>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</si>
  <si>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</si>
  <si>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</si>
  <si>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</si>
  <si>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</si>
  <si>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</si>
  <si>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</si>
  <si>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</si>
  <si>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</si>
  <si>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</si>
  <si>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</si>
  <si>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</si>
  <si>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</si>
  <si>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</si>
  <si>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</si>
  <si>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</si>
  <si>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</si>
  <si>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</si>
  <si>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</si>
  <si>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</si>
  <si>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</si>
  <si>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</si>
  <si>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</si>
  <si>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</si>
  <si>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</si>
  <si>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</si>
  <si>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</si>
  <si>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</si>
  <si>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</si>
  <si>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</si>
  <si>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</si>
  <si>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</si>
  <si>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</si>
  <si>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</si>
  <si>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</si>
  <si>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</si>
  <si>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</si>
  <si>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</si>
  <si>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</si>
  <si>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</si>
  <si>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</si>
  <si>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</si>
  <si>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</si>
  <si>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</si>
  <si>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</si>
  <si>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</si>
  <si>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</si>
  <si>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</si>
  <si>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</si>
  <si>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</si>
  <si>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</si>
  <si>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</si>
  <si>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</si>
  <si>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</si>
  <si>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</si>
  <si>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</si>
  <si>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</si>
  <si>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</si>
  <si>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</si>
  <si>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</si>
  <si>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</si>
  <si>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</si>
  <si>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</si>
  <si>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</si>
  <si>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</si>
  <si>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</si>
  <si>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</si>
  <si>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</si>
  <si>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</si>
  <si>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</si>
  <si>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</si>
  <si>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</si>
  <si>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</si>
  <si>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</si>
  <si>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</si>
  <si>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</si>
  <si>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</si>
  <si>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</si>
  <si>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</si>
  <si>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</si>
  <si>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</si>
  <si>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</si>
  <si>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</si>
  <si>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</si>
  <si>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</si>
  <si>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</si>
  <si>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</si>
  <si>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</si>
  <si>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</si>
  <si>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</si>
  <si>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</si>
  <si>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</si>
  <si>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</si>
  <si>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</si>
  <si>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</si>
  <si>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</si>
  <si>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</si>
  <si>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</si>
  <si>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</si>
  <si>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</si>
  <si>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</si>
  <si>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</si>
  <si>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</si>
  <si>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</si>
  <si>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</si>
  <si>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</si>
  <si>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</si>
  <si>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</si>
  <si>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</si>
  <si>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</si>
  <si>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</si>
  <si>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</si>
  <si>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</si>
  <si>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</si>
  <si>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</si>
  <si>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</si>
  <si>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</si>
  <si>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</si>
  <si>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</si>
  <si>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</si>
  <si>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</si>
  <si>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</si>
  <si>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</si>
  <si>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</si>
  <si>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</si>
  <si>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</si>
  <si>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</si>
  <si>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</si>
  <si>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</si>
  <si>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</si>
  <si>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</si>
  <si>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</si>
  <si>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</si>
  <si>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</si>
  <si>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</si>
  <si>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</si>
  <si>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</si>
  <si>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</si>
  <si>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</si>
  <si>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</si>
  <si>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</si>
  <si>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</si>
  <si>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</si>
  <si>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</si>
  <si>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</si>
  <si>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</si>
  <si>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</si>
  <si>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</si>
  <si>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</si>
  <si>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</si>
  <si>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</si>
  <si>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</si>
  <si>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</si>
  <si>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</si>
  <si>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</si>
  <si>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</si>
  <si>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</si>
  <si>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</si>
  <si>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</si>
  <si>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</si>
  <si>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</si>
  <si>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</si>
  <si>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</si>
  <si>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</si>
  <si>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</si>
  <si>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</si>
  <si>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</si>
  <si>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</si>
  <si>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</si>
  <si>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</si>
  <si>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</si>
  <si>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</si>
  <si>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</si>
  <si>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</si>
  <si>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</si>
  <si>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</si>
  <si>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</si>
  <si>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</si>
  <si>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</si>
  <si>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</si>
  <si>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</si>
  <si>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</si>
  <si>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</si>
  <si>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</si>
  <si>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</si>
  <si>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</si>
  <si>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</si>
  <si>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</si>
  <si>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</si>
  <si>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</si>
  <si>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</si>
  <si>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</si>
  <si>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</si>
  <si>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</si>
  <si>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</si>
  <si>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</si>
  <si>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</si>
  <si>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</si>
  <si>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</si>
  <si>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</si>
  <si>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</si>
  <si>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</si>
  <si>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</si>
  <si>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</si>
  <si>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</si>
  <si>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</si>
  <si>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</si>
  <si>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</si>
  <si>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</si>
  <si>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</si>
  <si>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</si>
  <si>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</si>
  <si>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</si>
  <si>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</si>
  <si>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</si>
  <si>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</si>
  <si>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</si>
  <si>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</si>
  <si>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</si>
  <si>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</si>
  <si>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</si>
  <si>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</si>
  <si>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</si>
  <si>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</si>
  <si>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</si>
  <si>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</si>
  <si>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</si>
  <si>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</si>
  <si>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</si>
  <si>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</si>
  <si>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</si>
  <si>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</si>
  <si>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</si>
  <si>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</si>
  <si>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</si>
  <si>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</si>
  <si>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</si>
  <si>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</si>
  <si>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</si>
  <si>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</si>
  <si>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</si>
  <si>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</si>
  <si>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</si>
  <si>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</si>
  <si>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</si>
  <si>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</si>
  <si>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</si>
  <si>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</si>
  <si>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</si>
  <si>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</si>
  <si>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</si>
  <si>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</si>
  <si>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</si>
  <si>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</si>
  <si>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</si>
  <si>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</si>
  <si>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</si>
  <si>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</si>
  <si>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</si>
  <si>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</si>
  <si>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</si>
  <si>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</si>
  <si>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</si>
  <si>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</si>
  <si>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</si>
  <si>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</si>
  <si>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</si>
  <si>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</si>
  <si>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</si>
  <si>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</si>
  <si>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</si>
  <si>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</si>
  <si>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</si>
  <si>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</si>
  <si>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</si>
  <si>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</si>
  <si>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</si>
  <si>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</si>
  <si>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</si>
  <si>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</si>
  <si>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</si>
  <si>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</si>
  <si>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</si>
  <si>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</si>
  <si>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</si>
  <si>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</si>
  <si>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</si>
  <si>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</si>
  <si>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</si>
  <si>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</si>
  <si>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</si>
  <si>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</si>
  <si>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</si>
  <si>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</si>
  <si>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</si>
  <si>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</si>
  <si>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</si>
  <si>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</si>
  <si>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</si>
  <si>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</si>
  <si>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</si>
  <si>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</si>
  <si>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</si>
  <si>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</si>
  <si>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</si>
  <si>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</si>
  <si>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</si>
  <si>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</si>
  <si>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</si>
  <si>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</si>
  <si>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</si>
  <si>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</si>
  <si>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</si>
  <si>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</si>
  <si>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</si>
  <si>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</si>
  <si>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</si>
  <si>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</si>
  <si>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</si>
  <si>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</si>
  <si>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</si>
  <si>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</si>
  <si>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</si>
  <si>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</si>
  <si>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</si>
  <si>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</si>
  <si>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</si>
  <si>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</si>
  <si>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</si>
  <si>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</si>
  <si>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</si>
  <si>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</si>
  <si>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</si>
  <si>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</si>
  <si>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</si>
  <si>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</si>
  <si>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</si>
  <si>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</si>
  <si>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</si>
  <si>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</si>
  <si>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</si>
  <si>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</si>
  <si>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</si>
  <si>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</si>
  <si>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</si>
  <si>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</si>
  <si>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</si>
  <si>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</si>
  <si>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</si>
  <si>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</si>
  <si>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</si>
  <si>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</si>
  <si>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</si>
  <si>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</si>
  <si>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</si>
  <si>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</si>
  <si>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</si>
  <si>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</si>
  <si>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</si>
  <si>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</si>
  <si>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</si>
  <si>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</si>
  <si>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</si>
  <si>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</si>
  <si>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</si>
  <si>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</si>
  <si>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</si>
  <si>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</si>
  <si>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</si>
  <si>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</si>
  <si>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</si>
  <si>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</si>
  <si>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</si>
  <si>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</si>
  <si>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</si>
  <si>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</si>
  <si>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</si>
  <si>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</si>
  <si>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</si>
  <si>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</si>
  <si>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</si>
  <si>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</si>
  <si>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</si>
  <si>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</si>
  <si>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</si>
  <si>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</si>
  <si>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</si>
  <si>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</si>
  <si>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</si>
  <si>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</si>
  <si>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</si>
  <si>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</si>
  <si>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</si>
  <si>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</si>
  <si>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</si>
  <si>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</si>
  <si>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</si>
  <si>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</si>
  <si>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</si>
  <si>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</si>
  <si>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</si>
  <si>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</si>
  <si>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</si>
  <si>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</si>
  <si>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</si>
  <si>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</si>
  <si>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</si>
  <si>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</si>
  <si>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</si>
  <si>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</si>
  <si>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</si>
  <si>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</si>
  <si>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</si>
  <si>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</si>
  <si>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</si>
  <si>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</si>
  <si>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</si>
  <si>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</si>
  <si>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</si>
  <si>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</si>
  <si>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</si>
  <si>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</si>
  <si>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</si>
  <si>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</si>
  <si>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</si>
  <si>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</si>
  <si>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</si>
  <si>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</si>
  <si>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</si>
  <si>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</si>
  <si>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</si>
  <si>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</si>
  <si>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</si>
  <si>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</si>
  <si>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</si>
  <si>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</si>
  <si>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</si>
  <si>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</si>
  <si>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</si>
  <si>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</si>
  <si>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</si>
  <si>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</si>
  <si>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</si>
  <si>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</si>
  <si>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</si>
  <si>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</si>
  <si>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</si>
  <si>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</si>
  <si>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</si>
  <si>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</si>
  <si>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</si>
  <si>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</si>
  <si>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</si>
  <si>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</si>
  <si>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</si>
  <si>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</si>
  <si>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</si>
  <si>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</si>
  <si>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</si>
  <si>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</si>
  <si>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</si>
  <si>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</si>
  <si>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</si>
  <si>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</si>
  <si>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</si>
  <si>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</si>
  <si>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</si>
  <si>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</si>
  <si>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</si>
  <si>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</si>
  <si>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</si>
  <si>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</si>
  <si>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</si>
  <si>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</si>
  <si>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</si>
  <si>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</si>
  <si>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</si>
  <si>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</si>
  <si>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</si>
  <si>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</si>
  <si>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</si>
  <si>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</si>
  <si>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</si>
  <si>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</si>
  <si>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</si>
  <si>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</si>
  <si>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</si>
  <si>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</si>
  <si>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</si>
  <si>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</si>
  <si>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</si>
  <si>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</si>
  <si>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</si>
  <si>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</si>
  <si>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</si>
  <si>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</si>
  <si>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</si>
  <si>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</si>
  <si>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</si>
  <si>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</si>
  <si>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</si>
  <si>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</si>
  <si>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</si>
  <si>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</si>
  <si>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</si>
  <si>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</si>
  <si>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</si>
  <si>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</si>
  <si>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</si>
  <si>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</si>
  <si>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</si>
  <si>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</si>
  <si>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</si>
  <si>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</si>
  <si>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</si>
  <si>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</si>
  <si>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</si>
  <si>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</si>
  <si>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</si>
  <si>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</si>
  <si>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</si>
  <si>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</si>
  <si>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</si>
  <si>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</si>
  <si>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</si>
  <si>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</si>
  <si>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</si>
  <si>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</si>
  <si>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</si>
  <si>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</si>
  <si>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</si>
  <si>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</si>
  <si>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</si>
  <si>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</si>
  <si>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</si>
  <si>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</si>
  <si>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</si>
  <si>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</si>
  <si>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</si>
  <si>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</si>
  <si>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</si>
  <si>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</si>
  <si>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</si>
  <si>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</si>
  <si>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</si>
  <si>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</si>
  <si>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</si>
  <si>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</si>
  <si>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</si>
  <si>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</si>
  <si>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</si>
  <si>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</si>
  <si>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</si>
  <si>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</si>
  <si>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</si>
  <si>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</si>
  <si>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</si>
  <si>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</si>
  <si>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</si>
  <si>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</si>
  <si>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</si>
  <si>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</si>
  <si>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</si>
  <si>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</si>
  <si>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</si>
  <si>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</si>
  <si>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</si>
  <si>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</si>
  <si>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</si>
  <si>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</si>
  <si>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</si>
  <si>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</si>
  <si>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</si>
  <si>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</si>
  <si>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</si>
  <si>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</si>
  <si>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</si>
  <si>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</si>
  <si>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</si>
  <si>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</si>
  <si>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</si>
  <si>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</si>
  <si>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</si>
  <si>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</si>
  <si>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</si>
  <si>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</si>
  <si>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</si>
  <si>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</si>
  <si>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</si>
  <si>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</si>
  <si>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</si>
  <si>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</si>
  <si>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</si>
  <si>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</si>
  <si>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</si>
  <si>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</si>
  <si>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</si>
  <si>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</si>
  <si>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</si>
  <si>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</si>
  <si>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</si>
  <si>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</si>
  <si>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</si>
  <si>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</si>
  <si>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</si>
  <si>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</si>
  <si>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</si>
  <si>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</si>
  <si>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</si>
  <si>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</si>
  <si>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</si>
  <si>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</si>
  <si>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</si>
  <si>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</si>
  <si>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</si>
  <si>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</si>
  <si>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</si>
  <si>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</si>
  <si>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</si>
  <si>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</si>
  <si>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</si>
  <si>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</si>
  <si>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</si>
  <si>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</si>
  <si>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</si>
  <si>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</si>
  <si>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</si>
  <si>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</si>
  <si>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</si>
  <si>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</si>
  <si>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</si>
  <si>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</si>
  <si>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</si>
  <si>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</si>
  <si>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</si>
  <si>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</si>
  <si>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</si>
  <si>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</si>
  <si>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</si>
  <si>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</si>
  <si>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</si>
  <si>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</si>
  <si>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</si>
  <si>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</si>
  <si>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</si>
  <si>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</si>
  <si>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</si>
  <si>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</si>
  <si>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</si>
  <si>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</si>
  <si>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</si>
  <si>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</si>
  <si>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</si>
  <si>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</si>
  <si>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</si>
  <si>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</si>
  <si>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</si>
  <si>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</si>
  <si>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</si>
  <si>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</si>
  <si>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</si>
  <si>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</si>
  <si>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</si>
  <si>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</si>
  <si>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</si>
  <si>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</si>
  <si>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</si>
  <si>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</si>
  <si>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</si>
  <si>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</si>
  <si>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</si>
  <si>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</si>
  <si>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</si>
  <si>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</si>
  <si>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</si>
  <si>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</si>
  <si>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</si>
  <si>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</si>
  <si>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</si>
  <si>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</si>
  <si>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</si>
  <si>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</si>
  <si>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</si>
  <si>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</si>
  <si>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</si>
  <si>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</si>
  <si>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</si>
  <si>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</si>
  <si>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</si>
  <si>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</si>
  <si>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</si>
  <si>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</si>
  <si>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</si>
  <si>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</si>
  <si>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</si>
  <si>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</si>
  <si>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</si>
  <si>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</si>
  <si>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</si>
  <si>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</si>
  <si>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</si>
  <si>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</si>
  <si>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</si>
  <si>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</si>
  <si>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</si>
  <si>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</si>
  <si>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</si>
  <si>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</si>
  <si>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</si>
  <si>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</si>
  <si>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</si>
  <si>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</si>
  <si>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</si>
  <si>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</si>
  <si>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</si>
  <si>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</si>
  <si>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</si>
  <si>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</si>
  <si>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</si>
  <si>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</si>
  <si>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</si>
  <si>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</si>
  <si>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</si>
  <si>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</si>
  <si>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</si>
  <si>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</si>
  <si>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</si>
  <si>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</si>
  <si>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</si>
  <si>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</si>
  <si>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</si>
  <si>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</si>
  <si>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</si>
  <si>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</si>
  <si>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</si>
  <si>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</si>
  <si>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</si>
  <si>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</si>
  <si>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</si>
  <si>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</si>
  <si>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</si>
  <si>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</si>
  <si>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</si>
  <si>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</si>
  <si>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</si>
  <si>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</si>
  <si>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</si>
  <si>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</si>
  <si>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</si>
  <si>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</si>
  <si>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</si>
  <si>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</si>
  <si>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</si>
  <si>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</si>
  <si>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</si>
  <si>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</si>
  <si>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</si>
  <si>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</si>
  <si>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</si>
  <si>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</si>
  <si>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</si>
  <si>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</si>
  <si>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</si>
  <si>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</si>
  <si>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</si>
  <si>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</si>
  <si>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</si>
  <si>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</si>
  <si>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</si>
  <si>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</si>
  <si>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</si>
  <si>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</si>
  <si>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</si>
  <si>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</si>
  <si>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</si>
  <si>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</si>
  <si>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</si>
  <si>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</si>
  <si>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</si>
  <si>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</si>
  <si>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</si>
  <si>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</si>
  <si>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</si>
  <si>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</si>
  <si>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</si>
  <si>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</si>
  <si>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</si>
  <si>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</si>
  <si>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</si>
  <si>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</si>
  <si>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</si>
  <si>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</si>
  <si>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</si>
  <si>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</si>
  <si>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</si>
  <si>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</si>
  <si>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</si>
  <si>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</si>
  <si>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</si>
  <si>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</si>
  <si>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</si>
  <si>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</si>
  <si>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</si>
  <si>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</si>
  <si>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</si>
  <si>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</si>
  <si>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</si>
  <si>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</si>
  <si>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</si>
  <si>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</si>
  <si>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</si>
  <si>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</si>
  <si>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</si>
  <si>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</si>
  <si>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</si>
  <si>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</si>
  <si>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</si>
  <si>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</si>
  <si>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</si>
  <si>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</si>
  <si>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</si>
  <si>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</si>
  <si>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</si>
  <si>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</si>
  <si>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</si>
  <si>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</si>
  <si>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</si>
  <si>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</si>
  <si>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</si>
  <si>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</si>
  <si>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</si>
  <si>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</si>
  <si>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</si>
  <si>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</si>
  <si>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</si>
  <si>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</si>
  <si>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</si>
  <si>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</si>
  <si>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</si>
  <si>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</si>
  <si>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</si>
  <si>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</si>
  <si>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</si>
  <si>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</si>
  <si>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</si>
  <si>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</si>
  <si>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</si>
  <si>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</si>
  <si>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</si>
  <si>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</si>
  <si>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</si>
  <si>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</si>
  <si>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</si>
  <si>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</si>
  <si>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</si>
  <si>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</si>
  <si>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</si>
  <si>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</si>
  <si>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</si>
  <si>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</si>
  <si>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</si>
  <si>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</si>
  <si>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</si>
  <si>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</si>
  <si>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</si>
  <si>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</si>
  <si>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</si>
  <si>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</si>
  <si>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</si>
  <si>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</si>
  <si>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</si>
  <si>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</si>
  <si>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</si>
  <si>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</si>
  <si>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</si>
  <si>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</si>
  <si>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</si>
  <si>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</si>
  <si>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</si>
  <si>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</si>
  <si>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</si>
  <si>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</si>
  <si>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</si>
  <si>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</si>
  <si>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</si>
  <si>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</si>
  <si>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</si>
  <si>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</si>
  <si>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</si>
  <si>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</si>
  <si>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</si>
  <si>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</si>
  <si>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</si>
  <si>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</si>
  <si>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</si>
  <si>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</si>
  <si>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</si>
  <si>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</si>
  <si>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</si>
  <si>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</si>
  <si>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</si>
  <si>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</si>
  <si>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</si>
  <si>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</si>
  <si>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</si>
  <si>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</si>
  <si>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</si>
  <si>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</si>
  <si>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</si>
  <si>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</si>
  <si>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</si>
  <si>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</si>
  <si>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</si>
  <si>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</si>
  <si>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</si>
  <si>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</si>
  <si>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</si>
  <si>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</si>
  <si>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</si>
  <si>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</si>
  <si>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</si>
  <si>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</si>
  <si>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</si>
  <si>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</si>
  <si>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</si>
  <si>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</si>
  <si>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</si>
  <si>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</si>
  <si>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</si>
  <si>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</si>
  <si>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</si>
  <si>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</si>
  <si>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</si>
  <si>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</si>
  <si>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</si>
  <si>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</si>
  <si>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</si>
  <si>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</si>
  <si>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</si>
  <si>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</si>
  <si>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</si>
  <si>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</si>
  <si>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</si>
  <si>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</si>
  <si>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</si>
  <si>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</si>
  <si>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</si>
  <si>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</si>
  <si>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</si>
  <si>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</si>
  <si>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</si>
  <si>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</si>
  <si>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</si>
  <si>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</si>
  <si>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</si>
  <si>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</si>
  <si>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</si>
  <si>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</si>
  <si>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</si>
  <si>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</si>
  <si>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</si>
  <si>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</si>
  <si>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</si>
  <si>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</si>
  <si>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</si>
  <si>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</si>
  <si>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</si>
  <si>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</si>
  <si>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</si>
  <si>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</si>
  <si>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</si>
  <si>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</si>
  <si>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</si>
  <si>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</si>
  <si>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</si>
  <si>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</si>
  <si>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</si>
  <si>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</si>
  <si>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</si>
  <si>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</si>
  <si>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</si>
  <si>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</si>
  <si>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</si>
  <si>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</si>
  <si>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</si>
  <si>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</si>
  <si>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</si>
  <si>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</si>
  <si>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</si>
  <si>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</si>
  <si>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</si>
  <si>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</si>
  <si>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</si>
  <si>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</si>
  <si>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</si>
  <si>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</si>
  <si>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</si>
  <si>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</si>
  <si>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</si>
  <si>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</si>
  <si>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</si>
  <si>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</si>
  <si>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</si>
  <si>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</si>
  <si>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</si>
  <si>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</si>
  <si>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</si>
  <si>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</si>
  <si>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</si>
  <si>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</si>
  <si>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</si>
  <si>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</si>
  <si>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</si>
  <si>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</si>
  <si>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</si>
  <si>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</si>
  <si>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</si>
  <si>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</si>
  <si>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</si>
  <si>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</si>
  <si>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</si>
  <si>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</si>
  <si>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</si>
  <si>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</si>
  <si>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</si>
  <si>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</si>
  <si>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</si>
  <si>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</si>
  <si>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</si>
  <si>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</si>
  <si>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</si>
  <si>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</si>
  <si>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</si>
  <si>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</si>
  <si>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</si>
  <si>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</si>
  <si>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</si>
  <si>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</si>
  <si>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</si>
  <si>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</si>
  <si>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</si>
  <si>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</si>
  <si>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</si>
  <si>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</si>
  <si>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</si>
  <si>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</si>
  <si>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</si>
  <si>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</si>
  <si>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</si>
  <si>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</si>
  <si>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</si>
  <si>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</si>
  <si>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</si>
  <si>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</si>
  <si>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</si>
  <si>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</si>
  <si>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</si>
  <si>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</si>
  <si>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</si>
  <si>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</si>
  <si>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</si>
  <si>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</si>
  <si>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</si>
  <si>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</si>
  <si>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</si>
  <si>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</si>
  <si>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</si>
  <si>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</si>
  <si>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</si>
  <si>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</si>
  <si>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</si>
  <si>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</si>
  <si>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</si>
  <si>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</si>
  <si>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</si>
  <si>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</si>
  <si>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</si>
  <si>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</si>
  <si>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</si>
  <si>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</si>
  <si>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</si>
  <si>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</si>
  <si>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</si>
  <si>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</si>
  <si>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</si>
  <si>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</si>
  <si>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</si>
  <si>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</si>
  <si>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</si>
  <si>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</si>
  <si>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</si>
  <si>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</si>
  <si>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</si>
  <si>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</si>
  <si>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</si>
  <si>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</si>
  <si>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</si>
  <si>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</si>
  <si>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</si>
  <si>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</si>
  <si>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</si>
  <si>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</si>
  <si>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</si>
  <si>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</si>
  <si>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</si>
  <si>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</si>
  <si>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</si>
  <si>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</si>
  <si>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</si>
  <si>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</si>
  <si>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</si>
  <si>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</si>
  <si>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</si>
  <si>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</si>
  <si>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</si>
  <si>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</si>
  <si>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</si>
  <si>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</si>
  <si>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</si>
  <si>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</si>
  <si>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</si>
  <si>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</si>
  <si>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</si>
  <si>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</si>
  <si>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</si>
  <si>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</si>
  <si>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</si>
  <si>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</si>
  <si>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</si>
  <si>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</si>
  <si>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</si>
  <si>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</si>
  <si>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</si>
  <si>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</si>
  <si>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</si>
  <si>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</si>
  <si>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</si>
  <si>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</si>
  <si>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</si>
  <si>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</si>
  <si>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</si>
  <si>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</si>
  <si>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</si>
  <si>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</si>
  <si>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</si>
  <si>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</si>
  <si>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</si>
  <si>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</si>
  <si>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</si>
  <si>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</si>
  <si>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</si>
  <si>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</si>
  <si>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</si>
  <si>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</si>
  <si>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</si>
  <si>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</si>
  <si>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</si>
  <si>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</si>
  <si>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</si>
  <si>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</si>
  <si>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</si>
  <si>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</si>
  <si>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</si>
  <si>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</si>
  <si>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</si>
  <si>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</si>
  <si>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</si>
  <si>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</si>
  <si>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</si>
  <si>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</si>
  <si>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</si>
  <si>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</si>
  <si>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</si>
  <si>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</si>
  <si>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</si>
  <si>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</si>
  <si>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</si>
  <si>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</si>
  <si>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</si>
  <si>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</si>
  <si>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</si>
  <si>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</si>
  <si>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</si>
  <si>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</si>
  <si>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</si>
  <si>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</si>
  <si>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</si>
  <si>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</si>
  <si>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</si>
  <si>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</si>
  <si>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</si>
  <si>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</si>
  <si>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</si>
  <si>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</si>
  <si>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</si>
  <si>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</si>
  <si>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</si>
  <si>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</si>
  <si>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</si>
  <si>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</si>
  <si>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</si>
  <si>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</si>
  <si>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</si>
  <si>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</si>
  <si>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</si>
  <si>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</si>
  <si>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</si>
  <si>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</si>
  <si>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</si>
  <si>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</si>
  <si>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</si>
  <si>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</si>
  <si>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</si>
  <si>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</si>
  <si>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</si>
  <si>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</si>
  <si>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</si>
  <si>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</si>
  <si>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</si>
  <si>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</si>
  <si>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</si>
  <si>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</si>
  <si>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</si>
  <si>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</si>
  <si>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</si>
  <si>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</si>
  <si>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</si>
  <si>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</si>
  <si>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</si>
  <si>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</si>
  <si>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</si>
  <si>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</si>
  <si>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</si>
  <si>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</si>
  <si>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</si>
  <si>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</si>
  <si>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</si>
  <si>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</si>
  <si>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</si>
  <si>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</si>
  <si>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</si>
  <si>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</si>
  <si>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</si>
  <si>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</si>
  <si>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</si>
  <si>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</si>
  <si>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</si>
  <si>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</si>
  <si>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</si>
  <si>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</si>
  <si>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</si>
  <si>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</si>
  <si>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</si>
  <si>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</si>
  <si>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</si>
  <si>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</si>
  <si>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</si>
  <si>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</si>
  <si>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</si>
  <si>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</si>
  <si>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</si>
  <si>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</si>
  <si>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</si>
  <si>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</si>
  <si>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</si>
  <si>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</si>
  <si>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</si>
  <si>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</si>
  <si>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</si>
  <si>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</si>
  <si>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</si>
  <si>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</si>
  <si>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</si>
  <si>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</si>
  <si>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</si>
  <si>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</si>
  <si>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</si>
  <si>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</si>
  <si>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</si>
  <si>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</si>
  <si>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</si>
  <si>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</si>
  <si>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</si>
  <si>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</si>
  <si>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</si>
  <si>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</si>
  <si>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</si>
  <si>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</si>
  <si>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</si>
  <si>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</si>
  <si>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</si>
  <si>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</si>
  <si>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</si>
  <si>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</si>
  <si>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</si>
  <si>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</si>
  <si>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</si>
  <si>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</si>
  <si>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</si>
  <si>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</si>
  <si>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</si>
  <si>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</si>
  <si>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</si>
  <si>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</si>
  <si>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</si>
  <si>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</si>
  <si>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</si>
  <si>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</si>
  <si>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</si>
  <si>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</si>
  <si>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</si>
  <si>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</si>
  <si>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</si>
  <si>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</si>
  <si>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</si>
  <si>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</si>
  <si>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</si>
  <si>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</si>
  <si>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</si>
  <si>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</si>
  <si>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</si>
  <si>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</si>
  <si>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</si>
  <si>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</si>
  <si>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</si>
  <si>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</si>
  <si>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</si>
  <si>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</si>
  <si>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</si>
  <si>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</si>
  <si>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</si>
  <si>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</si>
  <si>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</si>
  <si>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</si>
  <si>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</si>
  <si>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</si>
  <si>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</si>
  <si>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</si>
  <si>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</si>
  <si>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</si>
  <si>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</si>
  <si>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</si>
  <si>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</si>
  <si>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</si>
  <si>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</si>
  <si>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</si>
  <si>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</si>
  <si>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</si>
  <si>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</si>
  <si>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</si>
  <si>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</si>
  <si>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</si>
  <si>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</si>
  <si>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</si>
  <si>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</si>
  <si>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</si>
  <si>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</si>
  <si>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</si>
  <si>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</si>
  <si>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</si>
  <si>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</si>
  <si>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</si>
  <si>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</si>
  <si>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</si>
  <si>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</si>
  <si>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</si>
  <si>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</si>
  <si>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</si>
  <si>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</si>
  <si>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</si>
  <si>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</si>
  <si>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</si>
  <si>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</si>
  <si>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</si>
  <si>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</si>
  <si>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</si>
  <si>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</si>
  <si>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</si>
  <si>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</si>
  <si>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</si>
  <si>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</si>
  <si>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</si>
  <si>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</si>
  <si>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</si>
  <si>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</si>
  <si>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</si>
  <si>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</si>
  <si>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</si>
  <si>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</si>
  <si>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</si>
  <si>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</si>
  <si>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</si>
  <si>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</si>
  <si>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</si>
  <si>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</si>
  <si>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</si>
  <si>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</si>
  <si>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</si>
  <si>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</si>
  <si>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</si>
  <si>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</si>
  <si>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</si>
  <si>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</si>
  <si>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</si>
  <si>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</si>
  <si>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</si>
  <si>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</si>
  <si>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</si>
  <si>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</si>
  <si>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</si>
  <si>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</si>
  <si>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</si>
  <si>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</si>
  <si>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</si>
  <si>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</si>
  <si>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</si>
  <si>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</si>
  <si>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</si>
  <si>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</si>
  <si>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</si>
  <si>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</si>
  <si>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</si>
  <si>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</si>
  <si>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</si>
  <si>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</si>
  <si>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</si>
  <si>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</si>
  <si>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</si>
  <si>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</si>
  <si>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</si>
  <si>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</si>
  <si>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</si>
  <si>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</si>
  <si>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</si>
  <si>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</si>
  <si>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</si>
  <si>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</si>
  <si>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</si>
  <si>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</si>
  <si>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</si>
  <si>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</si>
  <si>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</si>
  <si>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</si>
  <si>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</si>
  <si>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</si>
  <si>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</si>
  <si>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</si>
  <si>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</si>
  <si>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</si>
  <si>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</si>
  <si>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</si>
  <si>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</si>
  <si>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</si>
  <si>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</si>
  <si>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</si>
  <si>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</si>
  <si>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</si>
  <si>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</si>
  <si>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</si>
  <si>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</si>
  <si>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</si>
  <si>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</si>
  <si>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</si>
  <si>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</si>
  <si>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</si>
  <si>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</si>
  <si>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</si>
  <si>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</si>
  <si>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</si>
  <si>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</si>
  <si>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</si>
  <si>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</si>
  <si>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</si>
  <si>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</si>
  <si>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</si>
  <si>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</si>
  <si>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</si>
  <si>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</si>
  <si>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</si>
  <si>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</si>
  <si>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</si>
  <si>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</si>
  <si>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</si>
  <si>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</si>
  <si>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</si>
  <si>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</si>
  <si>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</si>
  <si>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</si>
  <si>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</si>
  <si>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</si>
  <si>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</si>
  <si>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</si>
  <si>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</si>
  <si>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</si>
  <si>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</si>
  <si>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</si>
  <si>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</si>
  <si>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</si>
  <si>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</si>
  <si>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</si>
  <si>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</si>
  <si>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</si>
  <si>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</si>
  <si>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</si>
  <si>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</si>
  <si>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</si>
  <si>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</si>
  <si>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</si>
  <si>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</si>
  <si>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</si>
  <si>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</si>
  <si>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</si>
  <si>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</si>
  <si>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</si>
  <si>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</si>
  <si>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</si>
  <si>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</si>
  <si>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</si>
  <si>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</si>
  <si>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</si>
  <si>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</si>
  <si>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</si>
  <si>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</si>
  <si>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</si>
  <si>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</si>
  <si>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</si>
  <si>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</si>
  <si>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</si>
  <si>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</si>
  <si>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</si>
  <si>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</si>
  <si>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</si>
  <si>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</si>
  <si>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</si>
  <si>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</si>
  <si>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</si>
  <si>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</si>
  <si>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</si>
  <si>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</si>
  <si>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</si>
  <si>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</si>
  <si>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</si>
  <si>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</si>
  <si>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</si>
  <si>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</si>
  <si>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</si>
  <si>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</si>
  <si>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</si>
  <si>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</si>
  <si>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</si>
  <si>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</si>
  <si>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</si>
  <si>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</si>
  <si>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</si>
  <si>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</si>
  <si>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</si>
  <si>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</si>
  <si>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</si>
  <si>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</si>
  <si>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</si>
  <si>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</si>
  <si>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</si>
  <si>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</si>
  <si>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</si>
  <si>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</si>
  <si>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</si>
  <si>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</si>
  <si>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</si>
  <si>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</si>
  <si>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</si>
  <si>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</si>
  <si>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</si>
  <si>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</si>
  <si>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</si>
  <si>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</si>
  <si>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</si>
  <si>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</si>
  <si>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</si>
  <si>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</si>
  <si>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</si>
  <si>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</si>
  <si>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</si>
  <si>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</si>
  <si>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</si>
  <si>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</si>
  <si>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</si>
  <si>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</si>
  <si>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</si>
  <si>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</si>
  <si>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</si>
  <si>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</si>
  <si>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</si>
  <si>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</si>
  <si>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</si>
  <si>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</si>
  <si>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</si>
  <si>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</si>
  <si>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</si>
  <si>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</si>
  <si>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</si>
  <si>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</si>
  <si>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</si>
  <si>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</si>
  <si>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</si>
  <si>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</si>
  <si>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</si>
  <si>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</si>
  <si>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</si>
  <si>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</si>
  <si>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</si>
  <si>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</si>
  <si>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</si>
  <si>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</si>
  <si>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</si>
  <si>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</si>
  <si>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</si>
  <si>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</si>
  <si>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</si>
  <si>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</si>
  <si>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</si>
  <si>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</si>
  <si>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</si>
  <si>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</si>
  <si>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</si>
  <si>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</si>
  <si>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</si>
  <si>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</si>
  <si>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</si>
  <si>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</si>
  <si>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</si>
  <si>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</si>
  <si>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</si>
  <si>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</si>
  <si>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</si>
  <si>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</si>
  <si>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</si>
  <si>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</si>
  <si>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</si>
  <si>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</si>
  <si>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</si>
  <si>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</si>
  <si>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</si>
  <si>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</si>
  <si>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</si>
  <si>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</si>
  <si>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</si>
  <si>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</si>
  <si>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</si>
  <si>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</si>
  <si>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</si>
  <si>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</si>
  <si>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</si>
  <si>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</si>
  <si>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</si>
  <si>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</si>
  <si>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</si>
  <si>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</si>
  <si>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</si>
  <si>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</si>
  <si>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</si>
  <si>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</si>
  <si>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</si>
  <si>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</si>
  <si>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</si>
  <si>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</si>
  <si>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</si>
  <si>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</si>
  <si>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</si>
  <si>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</si>
  <si>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</si>
  <si>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</si>
  <si>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</si>
  <si>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</si>
  <si>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</si>
  <si>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</si>
  <si>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</si>
  <si>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</si>
  <si>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</si>
  <si>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</si>
  <si>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</si>
  <si>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</si>
  <si>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</si>
  <si>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</si>
  <si>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</si>
  <si>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</si>
  <si>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</si>
  <si>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</si>
  <si>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</si>
  <si>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</si>
  <si>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</si>
  <si>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</si>
  <si>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</si>
  <si>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</si>
  <si>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</si>
  <si>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</si>
  <si>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</si>
  <si>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</si>
  <si>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</si>
  <si>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</si>
  <si>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</si>
  <si>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</si>
  <si>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</si>
  <si>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</si>
  <si>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</si>
  <si>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</si>
  <si>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</si>
  <si>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</si>
  <si>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</si>
  <si>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</si>
  <si>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</si>
  <si>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</si>
  <si>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</si>
  <si>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</si>
  <si>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</si>
  <si>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</si>
  <si>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</si>
  <si>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</si>
  <si>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</si>
  <si>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</si>
  <si>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</si>
  <si>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</si>
  <si>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</si>
  <si>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</si>
  <si>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</si>
  <si>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</si>
  <si>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</si>
  <si>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</si>
  <si>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</si>
  <si>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</si>
  <si>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</si>
  <si>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</si>
  <si>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</si>
  <si>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</si>
  <si>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</si>
  <si>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</si>
  <si>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</si>
  <si>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</si>
  <si>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</si>
  <si>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</si>
  <si>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</si>
  <si>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</si>
  <si>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</si>
  <si>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</si>
  <si>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</si>
  <si>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</si>
  <si>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</si>
  <si>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</si>
  <si>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</si>
  <si>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</si>
  <si>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</si>
  <si>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</si>
  <si>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</si>
  <si>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</si>
  <si>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</si>
  <si>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</si>
  <si>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</si>
  <si>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</si>
  <si>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</si>
  <si>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</si>
  <si>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</si>
  <si>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</si>
  <si>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</si>
  <si>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</si>
  <si>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</si>
  <si>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</si>
  <si>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</si>
  <si>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</si>
  <si>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</si>
  <si>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</si>
  <si>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</si>
  <si>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</si>
  <si>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</si>
  <si>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</si>
  <si>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</si>
  <si>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</si>
  <si>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</si>
  <si>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</si>
  <si>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</si>
  <si>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</si>
  <si>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</si>
  <si>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</si>
  <si>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</si>
  <si>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</si>
  <si>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</si>
  <si>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</si>
  <si>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</si>
  <si>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</si>
  <si>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</si>
  <si>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</si>
  <si>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</si>
  <si>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</si>
  <si>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</si>
  <si>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</si>
  <si>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</si>
  <si>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</si>
  <si>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</si>
  <si>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</si>
  <si>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</si>
  <si>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</si>
  <si>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</si>
  <si>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</si>
  <si>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</si>
  <si>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</si>
  <si>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</si>
  <si>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</si>
  <si>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</si>
  <si>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</si>
  <si>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</si>
  <si>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</si>
  <si>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</si>
  <si>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</si>
  <si>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</si>
  <si>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</si>
  <si>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</si>
  <si>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</si>
  <si>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</si>
  <si>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</si>
  <si>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</si>
  <si>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</si>
  <si>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</si>
  <si>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</si>
  <si>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</si>
  <si>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</si>
  <si>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</si>
  <si>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</si>
  <si>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</si>
  <si>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</si>
  <si>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</si>
  <si>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</si>
  <si>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</si>
  <si>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</si>
  <si>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</si>
  <si>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</si>
  <si>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</si>
  <si>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</si>
  <si>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</si>
  <si>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</si>
  <si>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</si>
  <si>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</si>
  <si>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</si>
  <si>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</si>
  <si>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</si>
  <si>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</si>
  <si>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</si>
  <si>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</si>
  <si>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</si>
  <si>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</si>
  <si>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</si>
  <si>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</si>
  <si>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</si>
  <si>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</si>
  <si>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</si>
  <si>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</si>
  <si>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</si>
  <si>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</si>
  <si>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</si>
  <si>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</si>
  <si>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</si>
  <si>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</si>
  <si>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</si>
  <si>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</si>
  <si>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</si>
  <si>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</si>
  <si>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</si>
  <si>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</si>
  <si>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</si>
  <si>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</si>
  <si>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</si>
  <si>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</si>
  <si>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</si>
  <si>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</si>
  <si>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</si>
  <si>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</si>
  <si>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</si>
  <si>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</si>
  <si>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</si>
  <si>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</si>
  <si>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</si>
  <si>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</si>
  <si>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</si>
  <si>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</si>
  <si>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</si>
  <si>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</si>
  <si>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</si>
  <si>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</si>
  <si>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</si>
  <si>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</si>
  <si>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</si>
  <si>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</si>
  <si>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</si>
  <si>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</si>
  <si>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</si>
  <si>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</si>
  <si>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</si>
  <si>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</si>
  <si>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</si>
  <si>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</si>
  <si>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</si>
  <si>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</si>
  <si>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</si>
  <si>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</si>
  <si>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</si>
  <si>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</si>
  <si>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</si>
  <si>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</si>
  <si>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</si>
  <si>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</si>
  <si>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</si>
  <si>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</si>
  <si>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</si>
  <si>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</si>
  <si>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</si>
  <si>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</si>
  <si>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</si>
  <si>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</si>
  <si>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</si>
  <si>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</si>
  <si>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</si>
  <si>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</si>
  <si>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</si>
  <si>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</si>
  <si>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</si>
  <si>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</si>
  <si>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</si>
  <si>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</si>
  <si>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</si>
  <si>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</si>
  <si>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</si>
  <si>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</si>
  <si>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</si>
  <si>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</si>
  <si>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</si>
  <si>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</si>
  <si>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</si>
  <si>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</si>
  <si>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</si>
  <si>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</si>
  <si>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</si>
  <si>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</si>
  <si>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</si>
  <si>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</si>
  <si>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</si>
  <si>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</si>
  <si>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</si>
  <si>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</si>
  <si>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</si>
  <si>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</si>
  <si>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</si>
  <si>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</si>
  <si>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</si>
  <si>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</si>
  <si>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</si>
  <si>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</si>
  <si>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</si>
  <si>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</si>
  <si>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</si>
  <si>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</si>
  <si>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</si>
  <si>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</si>
  <si>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</si>
  <si>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</si>
  <si>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</si>
  <si>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</si>
  <si>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</si>
  <si>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</si>
  <si>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</si>
  <si>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</si>
  <si>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</si>
  <si>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</si>
  <si>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</si>
  <si>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</si>
  <si>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</si>
  <si>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</si>
  <si>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</si>
  <si>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</si>
  <si>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</si>
  <si>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</si>
  <si>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</si>
  <si>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</si>
  <si>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</si>
  <si>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</si>
  <si>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</si>
  <si>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</si>
  <si>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</si>
  <si>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</si>
  <si>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</si>
  <si>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</si>
  <si>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</si>
  <si>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</si>
  <si>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</si>
  <si>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</si>
  <si>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</si>
  <si>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</si>
  <si>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</si>
  <si>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</si>
  <si>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</si>
  <si>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</si>
  <si>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</si>
  <si>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</si>
  <si>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</si>
  <si>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</si>
  <si>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</si>
  <si>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</si>
  <si>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</si>
  <si>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</si>
  <si>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</si>
  <si>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</si>
  <si>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</si>
  <si>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</si>
  <si>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</si>
  <si>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</si>
  <si>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</si>
  <si>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</si>
  <si>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</si>
  <si>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</si>
  <si>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</si>
  <si>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</si>
  <si>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</si>
  <si>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</si>
  <si>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</si>
  <si>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</si>
  <si>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</si>
  <si>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</si>
  <si>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</si>
  <si>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</si>
  <si>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</si>
  <si>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</si>
  <si>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</si>
  <si>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</si>
  <si>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</si>
  <si>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</si>
  <si>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</si>
  <si>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</si>
  <si>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</si>
  <si>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</si>
  <si>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</si>
  <si>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</si>
  <si>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</si>
  <si>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</si>
  <si>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</si>
  <si>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</si>
  <si>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</si>
  <si>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</si>
  <si>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</si>
  <si>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</si>
  <si>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</si>
  <si>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</si>
  <si>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</si>
  <si>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</si>
  <si>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</si>
  <si>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</si>
  <si>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</si>
  <si>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</si>
  <si>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</si>
  <si>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</si>
  <si>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</si>
  <si>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</si>
  <si>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</si>
  <si>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</si>
  <si>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</si>
  <si>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</si>
  <si>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</si>
  <si>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</si>
  <si>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</si>
  <si>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</si>
  <si>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</si>
  <si>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</si>
  <si>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</si>
  <si>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</si>
  <si>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</si>
  <si>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</si>
  <si>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</si>
  <si>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</si>
  <si>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</si>
  <si>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</si>
  <si>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</si>
  <si>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</si>
  <si>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</si>
  <si>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</si>
  <si>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</si>
  <si>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</si>
  <si>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</si>
  <si>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</si>
  <si>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</si>
  <si>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</si>
  <si>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</si>
  <si>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</si>
  <si>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</si>
  <si>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</si>
  <si>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</si>
  <si>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</si>
  <si>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</si>
  <si>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</si>
  <si>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</si>
  <si>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</si>
  <si>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</si>
  <si>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</si>
  <si>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</si>
  <si>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</si>
  <si>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</si>
  <si>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</si>
  <si>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</si>
  <si>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</si>
  <si>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</si>
  <si>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</si>
  <si>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</si>
  <si>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</si>
  <si>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</si>
  <si>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</si>
  <si>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</si>
  <si>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</si>
  <si>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</si>
  <si>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</si>
  <si>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</si>
  <si>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</si>
  <si>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</si>
  <si>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</si>
  <si>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</si>
  <si>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</si>
  <si>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</si>
  <si>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</si>
  <si>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</si>
  <si>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</si>
  <si>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</si>
  <si>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</si>
  <si>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</si>
  <si>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</si>
  <si>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</si>
  <si>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</si>
  <si>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</si>
  <si>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</si>
  <si>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</si>
  <si>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</si>
  <si>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</si>
  <si>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</si>
  <si>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</si>
  <si>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</si>
  <si>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</si>
  <si>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</si>
  <si>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</si>
  <si>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</si>
  <si>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</si>
  <si>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</si>
  <si>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</si>
  <si>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</si>
  <si>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</si>
  <si>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</si>
  <si>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</si>
  <si>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</si>
  <si>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</si>
  <si>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</si>
  <si>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</si>
  <si>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</si>
  <si>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</si>
  <si>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</si>
  <si>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</si>
  <si>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</si>
  <si>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</si>
  <si>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</si>
  <si>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</si>
  <si>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</si>
  <si>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</si>
  <si>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</si>
  <si>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</si>
  <si>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</si>
  <si>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</si>
  <si>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</si>
  <si>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</si>
  <si>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</si>
  <si>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</si>
  <si>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</si>
  <si>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</si>
  <si>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</si>
  <si>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</si>
  <si>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</si>
  <si>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</si>
  <si>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</si>
  <si>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</si>
  <si>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</si>
  <si>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</si>
  <si>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</si>
  <si>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</si>
  <si>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</si>
  <si>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</si>
  <si>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</si>
  <si>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</si>
  <si>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</si>
  <si>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</si>
  <si>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</si>
  <si>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</si>
  <si>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</si>
  <si>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</si>
  <si>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</si>
  <si>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</si>
  <si>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</si>
  <si>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</si>
  <si>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</si>
  <si>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</si>
  <si>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</si>
  <si>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</si>
  <si>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</si>
  <si>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</si>
  <si>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</si>
  <si>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</si>
  <si>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</si>
  <si>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</si>
  <si>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</si>
  <si>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</si>
  <si>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</si>
  <si>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</si>
  <si>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</si>
  <si>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</si>
  <si>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</si>
  <si>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</si>
  <si>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</si>
  <si>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</si>
  <si>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</si>
  <si>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</si>
  <si>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</si>
  <si>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</si>
  <si>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</si>
  <si>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</si>
  <si>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</si>
  <si>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</si>
  <si>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</si>
  <si>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</si>
  <si>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</si>
  <si>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</si>
  <si>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</si>
  <si>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</si>
  <si>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</si>
  <si>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</si>
  <si>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</si>
  <si>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</si>
  <si>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</si>
  <si>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</si>
  <si>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</si>
  <si>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</si>
  <si>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</si>
  <si>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</si>
  <si>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</si>
  <si>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</si>
  <si>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</si>
  <si>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</si>
  <si>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</si>
  <si>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</si>
  <si>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</si>
  <si>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</si>
  <si>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</si>
  <si>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</si>
  <si>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</si>
  <si>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</si>
  <si>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</si>
  <si>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</si>
  <si>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</si>
  <si>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</si>
  <si>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</si>
  <si>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</si>
  <si>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</si>
  <si>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</si>
  <si>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</si>
  <si>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</si>
  <si>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</si>
  <si>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</si>
  <si>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</si>
  <si>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</si>
  <si>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</si>
  <si>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</si>
  <si>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</si>
  <si>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</si>
  <si>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</si>
  <si>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</si>
  <si>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</si>
  <si>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</si>
  <si>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</si>
  <si>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</si>
  <si>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</si>
  <si>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</si>
  <si>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</si>
  <si>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</si>
  <si>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</si>
  <si>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</si>
  <si>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</si>
  <si>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</si>
  <si>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</si>
  <si>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</si>
  <si>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</si>
  <si>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</si>
  <si>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</si>
  <si>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</si>
  <si>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</si>
  <si>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</si>
  <si>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</si>
  <si>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</si>
  <si>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</si>
  <si>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</si>
  <si>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</si>
  <si>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</si>
  <si>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</si>
  <si>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</si>
  <si>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</si>
  <si>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</si>
  <si>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</si>
  <si>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</si>
  <si>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</si>
  <si>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</si>
  <si>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</si>
  <si>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</si>
  <si>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</si>
  <si>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</si>
  <si>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</si>
  <si>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</si>
  <si>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</si>
  <si>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</si>
  <si>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</si>
  <si>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</si>
  <si>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</si>
  <si>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</si>
  <si>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</si>
  <si>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</si>
  <si>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</si>
  <si>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</si>
  <si>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</si>
  <si>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</si>
  <si>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</si>
  <si>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</si>
  <si>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</si>
  <si>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</si>
  <si>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</si>
  <si>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</si>
  <si>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</si>
  <si>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</si>
  <si>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</si>
  <si>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</si>
  <si>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</si>
  <si>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</si>
  <si>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</si>
  <si>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</si>
  <si>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</si>
  <si>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</si>
  <si>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</si>
  <si>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</si>
  <si>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</si>
  <si>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</si>
  <si>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</si>
  <si>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</si>
  <si>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</si>
  <si>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</si>
  <si>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</si>
  <si>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</si>
  <si>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</si>
  <si>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</si>
  <si>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</si>
  <si>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</si>
  <si>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</si>
  <si>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</si>
  <si>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</si>
  <si>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</si>
  <si>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</si>
  <si>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</si>
  <si>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</si>
  <si>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</si>
  <si>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</si>
  <si>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</si>
  <si>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</si>
  <si>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</si>
  <si>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</si>
  <si>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</si>
  <si>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</si>
  <si>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</si>
  <si>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</si>
  <si>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</si>
  <si>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</si>
  <si>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</si>
  <si>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</si>
  <si>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</si>
  <si>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</si>
  <si>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</si>
  <si>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</si>
  <si>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</si>
  <si>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</si>
  <si>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</si>
  <si>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</si>
  <si>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</si>
  <si>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</si>
  <si>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</si>
  <si>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</si>
  <si>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</si>
  <si>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</si>
  <si>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</si>
  <si>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</si>
  <si>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</si>
  <si>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</si>
  <si>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</si>
  <si>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</si>
  <si>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</si>
  <si>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</si>
  <si>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</si>
  <si>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</si>
  <si>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</si>
  <si>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</si>
  <si>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</si>
  <si>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</si>
  <si>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</si>
  <si>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</si>
  <si>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</si>
  <si>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</si>
  <si>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</si>
  <si>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</si>
  <si>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</si>
  <si>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</si>
  <si>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</si>
  <si>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</si>
  <si>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</si>
  <si>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</si>
  <si>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</si>
  <si>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</si>
  <si>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</si>
  <si>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</si>
  <si>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</si>
  <si>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</si>
  <si>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</si>
  <si>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</si>
  <si>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</si>
  <si>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</si>
  <si>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</si>
  <si>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</si>
  <si>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</si>
  <si>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</si>
  <si>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</si>
  <si>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</si>
  <si>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</si>
  <si>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</si>
  <si>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</si>
  <si>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</si>
  <si>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</si>
  <si>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</si>
  <si>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</si>
  <si>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</si>
  <si>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</si>
  <si>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</si>
  <si>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</si>
  <si>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</si>
  <si>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</si>
  <si>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</si>
  <si>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</si>
  <si>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</si>
  <si>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</si>
  <si>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</si>
  <si>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</si>
  <si>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</si>
  <si>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</si>
  <si>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</si>
  <si>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</si>
  <si>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</si>
  <si>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</si>
  <si>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</si>
  <si>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</si>
  <si>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</si>
  <si>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</si>
  <si>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</si>
  <si>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</si>
  <si>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</si>
  <si>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</si>
  <si>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</si>
  <si>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</si>
  <si>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</si>
  <si>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</si>
  <si>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</si>
  <si>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</si>
  <si>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</si>
  <si>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</si>
  <si>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</si>
  <si>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</si>
  <si>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</si>
  <si>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</si>
  <si>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</si>
  <si>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</si>
  <si>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</si>
  <si>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</si>
  <si>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</si>
  <si>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</si>
  <si>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</si>
  <si>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</si>
  <si>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</si>
  <si>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</si>
  <si>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</si>
  <si>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</si>
  <si>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</si>
  <si>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</si>
  <si>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</si>
  <si>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</si>
  <si>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</si>
  <si>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</si>
  <si>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</si>
  <si>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</si>
  <si>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</si>
  <si>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</si>
  <si>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</si>
  <si>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</si>
  <si>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</si>
  <si>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</si>
  <si>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</si>
  <si>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</si>
  <si>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</si>
  <si>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</si>
  <si>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</si>
  <si>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</si>
  <si>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</si>
  <si>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</si>
  <si>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</si>
  <si>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</si>
  <si>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</si>
  <si>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</si>
  <si>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</si>
  <si>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</si>
  <si>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</si>
  <si>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</si>
  <si>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</si>
  <si>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</si>
  <si>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</si>
  <si>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</si>
  <si>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</si>
  <si>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</si>
  <si>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</si>
  <si>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</si>
  <si>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</si>
  <si>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</si>
  <si>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</si>
  <si>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</si>
  <si>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</si>
  <si>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</si>
  <si>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</si>
  <si>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</si>
  <si>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</si>
  <si>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</si>
  <si>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</si>
  <si>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</si>
  <si>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</si>
  <si>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</si>
  <si>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</si>
  <si>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</si>
  <si>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</si>
  <si>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</si>
  <si>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</si>
  <si>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</si>
  <si>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</si>
  <si>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</si>
  <si>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</si>
  <si>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</si>
  <si>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</si>
  <si>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</si>
  <si>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</si>
  <si>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</si>
  <si>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</si>
  <si>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</si>
  <si>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</si>
  <si>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</si>
  <si>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</si>
  <si>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</si>
  <si>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</si>
  <si>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</si>
  <si>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</si>
  <si>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</si>
  <si>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</si>
  <si>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</si>
  <si>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</si>
  <si>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</si>
  <si>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</si>
  <si>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</si>
  <si>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</si>
  <si>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</si>
  <si>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</si>
  <si>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</si>
  <si>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</si>
  <si>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</si>
  <si>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</si>
  <si>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</si>
  <si>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</si>
  <si>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</si>
  <si>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</si>
  <si>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</si>
  <si>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</si>
  <si>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</si>
  <si>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</si>
  <si>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</si>
  <si>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</si>
  <si>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</si>
  <si>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</si>
  <si>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</si>
  <si>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</si>
  <si>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</si>
  <si>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</si>
  <si>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</si>
  <si>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</si>
  <si>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</si>
  <si>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</si>
  <si>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</si>
  <si>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</si>
  <si>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</si>
  <si>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</si>
  <si>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</si>
  <si>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</si>
  <si>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</si>
  <si>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</si>
  <si>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</si>
  <si>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</si>
  <si>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</si>
  <si>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</si>
  <si>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</si>
  <si>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</si>
  <si>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</si>
  <si>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</si>
  <si>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</si>
  <si>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</si>
  <si>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</si>
  <si>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</si>
  <si>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</si>
  <si>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</si>
  <si>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</si>
  <si>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</si>
  <si>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</si>
  <si>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</si>
  <si>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</si>
  <si>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</si>
  <si>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</si>
  <si>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</si>
  <si>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</si>
  <si>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</si>
  <si>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</si>
  <si>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</si>
  <si>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</si>
  <si>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</si>
  <si>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</si>
  <si>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</si>
  <si>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</si>
  <si>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</si>
  <si>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</si>
  <si>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</si>
  <si>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</si>
  <si>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</si>
  <si>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</si>
  <si>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</si>
  <si>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</si>
  <si>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</si>
  <si>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</si>
  <si>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</si>
  <si>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</si>
  <si>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</si>
  <si>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</si>
  <si>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</si>
  <si>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</si>
  <si>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</si>
  <si>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</si>
  <si>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</si>
  <si>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</si>
  <si>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</si>
  <si>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</si>
  <si>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</si>
  <si>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</si>
  <si>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</si>
  <si>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</si>
  <si>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</si>
  <si>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</si>
  <si>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</si>
  <si>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</si>
  <si>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</si>
  <si>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</si>
  <si>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</si>
  <si>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</si>
  <si>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</si>
  <si>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</si>
  <si>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</si>
  <si>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</si>
  <si>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</si>
  <si>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</si>
  <si>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</si>
  <si>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</si>
  <si>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</si>
  <si>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</si>
  <si>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</si>
  <si>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</si>
  <si>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</si>
  <si>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</si>
  <si>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</si>
  <si>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</si>
  <si>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</si>
  <si>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</si>
  <si>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</si>
  <si>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</si>
  <si>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</si>
  <si>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</si>
  <si>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</si>
  <si>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</si>
  <si>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</si>
  <si>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</si>
  <si>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</si>
  <si>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</si>
  <si>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</si>
  <si>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</si>
  <si>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</si>
  <si>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</si>
  <si>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</si>
  <si>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</si>
  <si>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</si>
  <si>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</si>
  <si>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</si>
  <si>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</si>
  <si>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</si>
  <si>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</si>
  <si>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</si>
  <si>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</si>
  <si>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</si>
  <si>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</si>
  <si>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</si>
  <si>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</si>
  <si>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</si>
  <si>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</si>
  <si>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</si>
  <si>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</si>
  <si>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</si>
  <si>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</si>
  <si>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</si>
  <si>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</si>
  <si>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</si>
  <si>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</si>
  <si>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</si>
  <si>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</si>
  <si>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</si>
  <si>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</si>
  <si>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</si>
  <si>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</si>
  <si>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</si>
  <si>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</si>
  <si>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</si>
  <si>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</si>
  <si>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</si>
  <si>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</si>
  <si>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</si>
  <si>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</si>
  <si>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</si>
  <si>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</si>
  <si>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</si>
  <si>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</si>
  <si>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</si>
  <si>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</si>
  <si>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</si>
  <si>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</si>
  <si>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</si>
  <si>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</si>
  <si>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</si>
  <si>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</si>
  <si>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</si>
  <si>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</si>
  <si>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</si>
  <si>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</si>
  <si>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</si>
  <si>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</si>
  <si>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</si>
  <si>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</si>
  <si>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</si>
  <si>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</si>
  <si>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</si>
  <si>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</si>
  <si>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</si>
  <si>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</si>
  <si>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</si>
  <si>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</si>
  <si>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</si>
  <si>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</si>
  <si>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</si>
  <si>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</si>
  <si>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</si>
  <si>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</si>
  <si>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</si>
  <si>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</si>
  <si>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</si>
  <si>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</si>
  <si>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</si>
  <si>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</si>
  <si>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</si>
  <si>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</si>
  <si>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</si>
  <si>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</si>
  <si>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</si>
  <si>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</si>
  <si>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</si>
  <si>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</si>
  <si>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</si>
  <si>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</si>
  <si>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</si>
  <si>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</si>
  <si>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</si>
  <si>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</si>
  <si>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</si>
  <si>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</si>
  <si>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</si>
  <si>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</si>
  <si>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</si>
  <si>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</si>
  <si>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</si>
  <si>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</si>
  <si>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</si>
  <si>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</si>
  <si>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</si>
  <si>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</si>
  <si>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</si>
  <si>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</si>
  <si>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</si>
  <si>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</si>
  <si>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</si>
  <si>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</si>
  <si>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</si>
  <si>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</si>
  <si>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</si>
  <si>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</si>
  <si>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</si>
  <si>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</si>
  <si>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</si>
  <si>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</si>
  <si>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</si>
  <si>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</si>
  <si>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</si>
  <si>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</si>
  <si>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</si>
  <si>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</si>
  <si>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</si>
  <si>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</si>
  <si>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</si>
  <si>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</si>
  <si>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</si>
  <si>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</si>
  <si>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</si>
  <si>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</si>
  <si>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</si>
  <si>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</si>
  <si>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</si>
  <si>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</si>
  <si>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</si>
  <si>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</si>
  <si>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</si>
  <si>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</si>
  <si>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</si>
  <si>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</si>
  <si>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</si>
  <si>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</si>
  <si>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</si>
  <si>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</si>
  <si>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</si>
  <si>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</si>
  <si>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</si>
  <si>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</si>
  <si>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</si>
  <si>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</si>
  <si>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</si>
  <si>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</si>
  <si>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</si>
  <si>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</si>
  <si>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</si>
  <si>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</si>
  <si>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</si>
  <si>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</si>
  <si>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</si>
  <si>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</si>
  <si>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</si>
  <si>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</si>
  <si>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</si>
  <si>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</si>
  <si>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</si>
  <si>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</si>
  <si>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</si>
  <si>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</si>
  <si>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</si>
  <si>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</si>
  <si>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</si>
  <si>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</si>
  <si>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</si>
  <si>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</si>
  <si>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</si>
  <si>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</si>
  <si>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</si>
  <si>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</si>
  <si>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</si>
  <si>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</si>
  <si>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</si>
  <si>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</si>
  <si>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</si>
  <si>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</si>
  <si>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</si>
  <si>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</si>
  <si>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</si>
  <si>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</si>
  <si>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</si>
  <si>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</si>
  <si>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</si>
  <si>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</si>
  <si>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</si>
  <si>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</si>
  <si>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</si>
  <si>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</si>
  <si>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</si>
  <si>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</si>
  <si>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</si>
  <si>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</si>
  <si>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</si>
  <si>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</si>
  <si>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</si>
  <si>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</si>
  <si>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</si>
  <si>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</si>
  <si>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</si>
  <si>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</si>
  <si>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</si>
  <si>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</si>
  <si>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</si>
  <si>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</si>
  <si>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</si>
  <si>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</si>
  <si>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</si>
  <si>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</si>
  <si>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</si>
  <si>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</si>
  <si>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</si>
  <si>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</si>
  <si>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</si>
  <si>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</si>
  <si>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</si>
  <si>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</si>
  <si>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</si>
  <si>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</si>
  <si>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</si>
  <si>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</si>
  <si>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</si>
  <si>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</si>
  <si>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</si>
  <si>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</si>
  <si>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</si>
  <si>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</si>
  <si>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</si>
  <si>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</si>
  <si>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</si>
  <si>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</si>
  <si>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</si>
  <si>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</si>
  <si>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</si>
  <si>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</si>
  <si>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</si>
  <si>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</si>
  <si>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</si>
  <si>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</si>
  <si>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</si>
  <si>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</si>
  <si>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</si>
  <si>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</si>
  <si>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</si>
  <si>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</si>
  <si>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</si>
  <si>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</si>
  <si>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</si>
  <si>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</si>
  <si>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</si>
  <si>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</si>
  <si>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</si>
  <si>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</si>
  <si>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</si>
  <si>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</si>
  <si>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</si>
  <si>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</si>
  <si>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</si>
  <si>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</si>
  <si>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</si>
  <si>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</si>
  <si>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</si>
  <si>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</si>
  <si>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</si>
  <si>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</si>
  <si>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</si>
  <si>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</si>
  <si>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</si>
  <si>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</si>
  <si>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</si>
  <si>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</si>
  <si>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</si>
  <si>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</si>
  <si>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</si>
  <si>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</si>
  <si>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</si>
  <si>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</si>
  <si>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</si>
  <si>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</si>
  <si>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</si>
  <si>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</si>
  <si>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</si>
  <si>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</si>
  <si>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</si>
  <si>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</si>
  <si>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</si>
  <si>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</si>
  <si>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</si>
  <si>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</si>
  <si>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</si>
  <si>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</si>
  <si>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</si>
  <si>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</si>
  <si>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</si>
  <si>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</si>
  <si>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</si>
  <si>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</si>
  <si>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</si>
  <si>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</si>
  <si>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</si>
  <si>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</si>
  <si>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</si>
  <si>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</si>
  <si>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</si>
  <si>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</si>
  <si>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</si>
  <si>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</si>
  <si>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</si>
  <si>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</si>
  <si>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</si>
  <si>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</si>
  <si>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</si>
  <si>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</si>
  <si>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</si>
  <si>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</si>
  <si>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</si>
  <si>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</si>
  <si>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</si>
  <si>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</si>
  <si>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</si>
  <si>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</si>
  <si>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</si>
  <si>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</si>
  <si>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</si>
  <si>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</si>
  <si>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</si>
  <si>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</si>
  <si>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</si>
  <si>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</si>
  <si>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</si>
  <si>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</si>
  <si>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</si>
  <si>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</si>
  <si>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</si>
  <si>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</si>
  <si>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</si>
  <si>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</si>
  <si>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</si>
  <si>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</si>
  <si>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</si>
  <si>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</si>
  <si>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</si>
  <si>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</si>
  <si>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</si>
  <si>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</si>
  <si>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</si>
  <si>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</si>
  <si>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</si>
  <si>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</si>
  <si>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</si>
  <si>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</si>
  <si>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</si>
  <si>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</si>
  <si>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</si>
  <si>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</si>
  <si>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</si>
  <si>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</si>
  <si>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</si>
  <si>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</si>
  <si>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</si>
  <si>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</si>
  <si>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</si>
  <si>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</si>
  <si>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</si>
  <si>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</si>
  <si>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</si>
  <si>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</si>
  <si>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</si>
  <si>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</si>
  <si>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</si>
  <si>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</si>
  <si>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</si>
  <si>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</si>
  <si>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</si>
  <si>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</si>
  <si>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</si>
  <si>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</si>
  <si>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</si>
  <si>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</si>
  <si>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</si>
  <si>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</si>
  <si>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</si>
  <si>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</si>
  <si>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</si>
  <si>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</si>
  <si>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</si>
  <si>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</si>
  <si>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</si>
  <si>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</si>
  <si>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</si>
  <si>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</si>
  <si>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</si>
  <si>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</si>
  <si>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</si>
  <si>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</si>
  <si>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</si>
  <si>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</si>
  <si>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</si>
  <si>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</si>
  <si>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</si>
  <si>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</si>
  <si>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</si>
  <si>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</si>
  <si>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</si>
  <si>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</si>
  <si>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</si>
  <si>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</si>
  <si>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</si>
  <si>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</si>
  <si>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</si>
  <si>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</si>
  <si>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</si>
  <si>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</si>
  <si>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</si>
  <si>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</si>
  <si>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</si>
  <si>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</si>
  <si>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</si>
  <si>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</si>
  <si>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</si>
  <si>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</si>
  <si>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</si>
  <si>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</si>
  <si>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</si>
  <si>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</si>
  <si>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</si>
  <si>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</si>
  <si>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</si>
  <si>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</si>
  <si>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</si>
  <si>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</si>
  <si>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</si>
  <si>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</si>
  <si>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</si>
  <si>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</si>
  <si>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</si>
  <si>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</si>
  <si>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</si>
  <si>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</si>
  <si>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</si>
  <si>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</si>
  <si>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</si>
  <si>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</si>
  <si>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</si>
  <si>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</si>
  <si>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</si>
  <si>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</si>
  <si>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</si>
  <si>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</si>
  <si>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</si>
  <si>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</si>
  <si>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</si>
  <si>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</si>
  <si>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</si>
  <si>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</si>
  <si>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</si>
  <si>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</si>
  <si>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</si>
  <si>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</si>
  <si>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</si>
  <si>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</si>
  <si>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</si>
  <si>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</si>
  <si>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</si>
  <si>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</si>
  <si>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</si>
  <si>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</si>
  <si>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</si>
  <si>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</si>
  <si>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</si>
  <si>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</si>
  <si>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</si>
  <si>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</si>
  <si>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</si>
  <si>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</si>
  <si>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</si>
  <si>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</si>
  <si>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</si>
  <si>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</si>
  <si>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</si>
  <si>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</si>
  <si>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</si>
  <si>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</si>
  <si>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</si>
  <si>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</si>
  <si>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</si>
  <si>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</si>
  <si>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</si>
  <si>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</si>
  <si>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</si>
  <si>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</si>
  <si>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</si>
  <si>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</si>
  <si>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</si>
  <si>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</si>
  <si>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</si>
  <si>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</si>
  <si>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</si>
  <si>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</si>
  <si>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</si>
  <si>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</si>
  <si>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</si>
  <si>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</si>
  <si>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</si>
  <si>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</si>
  <si>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</si>
  <si>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</si>
  <si>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</si>
  <si>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</si>
  <si>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</si>
  <si>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</si>
  <si>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</si>
  <si>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</si>
  <si>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</si>
  <si>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</si>
  <si>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</si>
  <si>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</si>
  <si>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</si>
  <si>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</si>
  <si>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</si>
  <si>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</si>
  <si>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</si>
  <si>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</si>
  <si>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</si>
  <si>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</si>
  <si>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</si>
  <si>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</si>
  <si>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</si>
  <si>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</si>
  <si>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</si>
  <si>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</si>
  <si>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</si>
  <si>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</si>
  <si>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</si>
  <si>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</si>
  <si>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</si>
  <si>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</si>
  <si>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</si>
  <si>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</si>
  <si>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</si>
  <si>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</si>
  <si>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</si>
  <si>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</si>
  <si>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</si>
  <si>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</si>
  <si>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</si>
  <si>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</si>
  <si>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</si>
  <si>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</si>
  <si>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</si>
  <si>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</si>
  <si>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</si>
  <si>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</si>
  <si>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</si>
  <si>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</si>
  <si>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</si>
  <si>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</si>
  <si>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</si>
  <si>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</si>
  <si>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</si>
  <si>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</si>
  <si>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</si>
  <si>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</si>
  <si>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</si>
  <si>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</si>
  <si>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</si>
  <si>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</si>
  <si>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</si>
  <si>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</si>
  <si>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</si>
  <si>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</si>
  <si>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</si>
  <si>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</si>
  <si>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</si>
  <si>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</si>
  <si>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</si>
  <si>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</si>
  <si>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</si>
  <si>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</si>
  <si>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</si>
  <si>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</si>
  <si>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</si>
  <si>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</si>
  <si>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</si>
  <si>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</si>
  <si>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</si>
  <si>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</si>
  <si>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</si>
  <si>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</si>
  <si>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</si>
  <si>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</si>
  <si>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</si>
  <si>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</si>
  <si>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</si>
  <si>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</si>
  <si>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</si>
  <si>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</si>
  <si>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</si>
  <si>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</si>
  <si>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</si>
  <si>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</si>
  <si>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</si>
  <si>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</si>
  <si>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</si>
  <si>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</si>
  <si>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</si>
  <si>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</si>
  <si>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</si>
  <si>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</si>
  <si>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</si>
  <si>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</si>
  <si>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</si>
  <si>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</si>
  <si>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</si>
  <si>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</si>
  <si>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</si>
  <si>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</si>
  <si>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</si>
  <si>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</si>
  <si>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</si>
  <si>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</si>
  <si>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</si>
  <si>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</si>
  <si>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</si>
  <si>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</si>
  <si>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</si>
  <si>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</si>
  <si>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</si>
  <si>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</si>
  <si>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</si>
  <si>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</si>
  <si>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</si>
  <si>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</si>
  <si>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</si>
  <si>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</si>
  <si>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</si>
  <si>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</si>
  <si>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</si>
  <si>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</si>
  <si>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</si>
  <si>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</si>
  <si>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</si>
  <si>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</si>
  <si>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</si>
  <si>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</si>
  <si>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</si>
  <si>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</si>
  <si>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</si>
  <si>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</si>
  <si>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</si>
  <si>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</si>
  <si>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</si>
  <si>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</si>
  <si>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</si>
  <si>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</si>
  <si>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</si>
  <si>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</si>
  <si>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</si>
  <si>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</si>
  <si>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</si>
  <si>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</si>
  <si>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</si>
  <si>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</si>
  <si>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</si>
  <si>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</si>
  <si>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</si>
  <si>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</si>
  <si>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</si>
  <si>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</si>
  <si>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</si>
  <si>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</si>
  <si>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</si>
  <si>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</si>
  <si>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</si>
  <si>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</si>
  <si>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</si>
  <si>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</si>
  <si>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</si>
  <si>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</si>
  <si>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</si>
  <si>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</si>
  <si>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</si>
  <si>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</si>
  <si>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</si>
  <si>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</si>
  <si>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</si>
  <si>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</si>
  <si>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</si>
  <si>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</si>
  <si>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</si>
  <si>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</si>
  <si>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</si>
  <si>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</si>
  <si>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</si>
  <si>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</si>
  <si>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</si>
  <si>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</si>
  <si>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</si>
  <si>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</si>
  <si>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</si>
  <si>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</si>
  <si>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</si>
  <si>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</si>
  <si>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</si>
  <si>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</si>
  <si>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</si>
  <si>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</si>
  <si>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</si>
  <si>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</si>
  <si>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</si>
  <si>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</si>
  <si>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</si>
  <si>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</si>
  <si>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</si>
  <si>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</si>
  <si>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</si>
  <si>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</si>
  <si>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</si>
  <si>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</si>
  <si>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</si>
  <si>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</si>
  <si>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</si>
  <si>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</si>
  <si>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</si>
  <si>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</si>
  <si>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</si>
  <si>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</si>
  <si>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</si>
  <si>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</si>
  <si>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</si>
  <si>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</si>
  <si>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</si>
  <si>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</si>
  <si>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</si>
  <si>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</si>
  <si>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</si>
  <si>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</si>
  <si>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</si>
  <si>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</si>
  <si>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</si>
  <si>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</si>
  <si>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</si>
  <si>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</si>
  <si>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</si>
  <si>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</si>
  <si>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</si>
  <si>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</si>
  <si>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</si>
  <si>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</si>
  <si>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</si>
  <si>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</si>
  <si>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</si>
  <si>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</si>
  <si>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</si>
  <si>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</si>
  <si>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</si>
  <si>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</si>
  <si>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</si>
  <si>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</si>
  <si>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</si>
  <si>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</si>
  <si>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</si>
  <si>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</si>
  <si>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</si>
  <si>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</si>
  <si>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</si>
  <si>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</si>
  <si>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</si>
  <si>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</si>
  <si>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</si>
  <si>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</si>
  <si>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</si>
  <si>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</si>
  <si>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</si>
  <si>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</si>
  <si>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</si>
  <si>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</si>
  <si>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</si>
  <si>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</si>
  <si>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</si>
  <si>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</si>
  <si>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</si>
  <si>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</si>
  <si>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</si>
  <si>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</si>
  <si>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</si>
  <si>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</si>
  <si>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</si>
  <si>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</si>
  <si>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</si>
  <si>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</si>
  <si>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</si>
  <si>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</si>
  <si>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</si>
  <si>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</si>
  <si>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</si>
  <si>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</si>
  <si>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</si>
  <si>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</si>
  <si>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</si>
  <si>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</si>
  <si>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</si>
  <si>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</si>
  <si>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</si>
  <si>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</si>
  <si>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</si>
  <si>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</si>
  <si>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</si>
  <si>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</si>
  <si>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</si>
  <si>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</si>
  <si>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</si>
  <si>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</si>
  <si>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</si>
  <si>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</si>
  <si>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</si>
  <si>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</si>
  <si>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</si>
  <si>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</si>
  <si>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</si>
  <si>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</si>
  <si>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</si>
  <si>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</si>
  <si>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</si>
  <si>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</si>
  <si>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</si>
  <si>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</si>
  <si>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</si>
  <si>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</si>
  <si>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</si>
  <si>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</si>
  <si>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</si>
  <si>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</si>
  <si>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</si>
  <si>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</si>
  <si>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</si>
  <si>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</si>
  <si>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</si>
  <si>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</si>
  <si>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</si>
  <si>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</si>
  <si>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</si>
  <si>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</si>
  <si>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</si>
  <si>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</si>
  <si>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</si>
  <si>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</si>
  <si>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</si>
  <si>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</si>
  <si>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</si>
  <si>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</si>
  <si>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</si>
  <si>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</si>
  <si>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</si>
  <si>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</si>
  <si>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</si>
  <si>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</si>
  <si>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</si>
  <si>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</si>
  <si>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</si>
  <si>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</si>
  <si>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</si>
  <si>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</si>
  <si>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</si>
  <si>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</si>
  <si>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</si>
  <si>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</si>
  <si>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</si>
  <si>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</si>
  <si>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</si>
  <si>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</si>
  <si>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</si>
  <si>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</si>
  <si>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</si>
  <si>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</si>
  <si>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</si>
  <si>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</si>
  <si>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</si>
  <si>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</si>
  <si>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</si>
  <si>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</si>
  <si>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</si>
  <si>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</si>
  <si>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</si>
  <si>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</si>
  <si>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</si>
  <si>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</si>
  <si>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</si>
  <si>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</si>
  <si>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</si>
  <si>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</si>
  <si>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</si>
  <si>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</si>
  <si>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</si>
  <si>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</si>
  <si>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</si>
  <si>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</si>
  <si>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</si>
  <si>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</si>
  <si>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</si>
  <si>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</si>
  <si>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</si>
  <si>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</si>
  <si>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</si>
  <si>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</si>
  <si>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</si>
  <si>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</si>
  <si>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</si>
  <si>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</si>
  <si>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</si>
  <si>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</si>
  <si>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</si>
  <si>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</si>
  <si>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</si>
  <si>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</si>
  <si>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</si>
  <si>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</si>
  <si>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</si>
  <si>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</si>
  <si>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</si>
  <si>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</si>
  <si>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</si>
  <si>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</si>
  <si>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</si>
  <si>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</si>
  <si>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</si>
  <si>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</si>
  <si>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</si>
  <si>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</si>
  <si>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</si>
  <si>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</si>
  <si>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</si>
  <si>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</si>
  <si>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</si>
  <si>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</si>
  <si>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</si>
  <si>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</si>
  <si>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</si>
  <si>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</si>
  <si>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</si>
  <si>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</si>
  <si>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</si>
  <si>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</si>
  <si>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</si>
  <si>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</si>
  <si>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</si>
  <si>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</si>
  <si>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</si>
  <si>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</si>
  <si>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</si>
  <si>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</si>
  <si>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</si>
  <si>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</si>
  <si>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</si>
  <si>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</si>
  <si>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</si>
  <si>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</si>
  <si>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</si>
  <si>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</si>
  <si>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</si>
  <si>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</si>
  <si>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</si>
  <si>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</si>
  <si>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</si>
  <si>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</si>
  <si>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</si>
  <si>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</si>
  <si>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</si>
  <si>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</si>
  <si>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</si>
  <si>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</si>
  <si>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</si>
  <si>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</si>
  <si>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</si>
  <si>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</si>
  <si>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</si>
  <si>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</si>
  <si>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</si>
  <si>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</si>
  <si>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</si>
  <si>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</si>
  <si>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</si>
  <si>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</si>
  <si>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</si>
  <si>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</si>
  <si>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</si>
  <si>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</si>
  <si>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</si>
  <si>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</si>
  <si>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</si>
  <si>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</si>
  <si>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</si>
  <si>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</si>
  <si>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</si>
  <si>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</si>
  <si>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</si>
  <si>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</si>
  <si>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</si>
  <si>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</si>
  <si>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</si>
  <si>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</si>
  <si>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</si>
  <si>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</si>
  <si>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</si>
  <si>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</si>
  <si>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</si>
  <si>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</si>
  <si>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</si>
  <si>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</si>
  <si>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</si>
  <si>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</si>
  <si>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</si>
  <si>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</si>
  <si>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</si>
  <si>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</si>
  <si>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</si>
  <si>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</si>
  <si>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</si>
  <si>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</si>
  <si>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</si>
  <si>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</si>
  <si>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</si>
  <si>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</si>
  <si>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</si>
  <si>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</si>
  <si>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</si>
  <si>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</si>
  <si>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</si>
  <si>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</si>
  <si>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</si>
  <si>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</si>
  <si>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</si>
  <si>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</si>
  <si>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</si>
  <si>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</si>
  <si>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</si>
  <si>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</si>
  <si>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</si>
  <si>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</si>
  <si>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</si>
  <si>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</si>
  <si>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</si>
  <si>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</si>
  <si>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</si>
  <si>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</si>
  <si>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</si>
  <si>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</si>
  <si>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</si>
  <si>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</si>
  <si>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</si>
  <si>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</si>
  <si>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</si>
  <si>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</si>
  <si>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</si>
  <si>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</si>
  <si>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</si>
  <si>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</si>
  <si>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</si>
  <si>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</si>
  <si>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</si>
  <si>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</si>
  <si>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</si>
  <si>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</si>
  <si>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</si>
  <si>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</si>
  <si>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</si>
  <si>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</si>
  <si>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</si>
  <si>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</si>
  <si>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</si>
  <si>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</si>
  <si>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</si>
  <si>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</si>
  <si>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</si>
  <si>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</si>
  <si>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</si>
  <si>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</si>
  <si>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</si>
  <si>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</si>
  <si>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</si>
  <si>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</si>
  <si>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</si>
  <si>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</si>
  <si>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</si>
  <si>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</si>
  <si>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</si>
  <si>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</si>
  <si>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</si>
  <si>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</si>
  <si>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</si>
  <si>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</si>
  <si>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</si>
  <si>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</si>
  <si>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</si>
  <si>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</si>
  <si>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</si>
  <si>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</si>
  <si>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</si>
  <si>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</si>
  <si>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</si>
  <si>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</si>
  <si>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</si>
  <si>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</si>
  <si>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</si>
  <si>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</si>
  <si>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</si>
  <si>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</si>
  <si>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</si>
  <si>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</si>
  <si>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</si>
  <si>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</si>
  <si>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</si>
  <si>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</si>
  <si>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</si>
  <si>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</si>
  <si>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</si>
  <si>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</si>
  <si>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</si>
  <si>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</si>
  <si>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</si>
  <si>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</si>
  <si>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</si>
  <si>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</si>
  <si>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</si>
  <si>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</si>
  <si>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</si>
  <si>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</si>
  <si>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</si>
  <si>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</si>
  <si>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</si>
  <si>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</si>
  <si>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</si>
  <si>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</si>
  <si>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</si>
  <si>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</si>
  <si>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</si>
  <si>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</si>
  <si>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</si>
  <si>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</si>
  <si>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</si>
  <si>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</si>
  <si>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</si>
  <si>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</si>
  <si>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</si>
  <si>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</si>
  <si>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</si>
  <si>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</si>
  <si>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</si>
  <si>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</si>
  <si>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</si>
  <si>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</si>
  <si>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</si>
  <si>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</si>
  <si>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</si>
  <si>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</si>
  <si>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</si>
  <si>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</si>
  <si>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</si>
  <si>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</si>
  <si>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</si>
  <si>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</si>
  <si>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</si>
  <si>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</si>
  <si>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</si>
  <si>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</si>
  <si>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</si>
  <si>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</si>
  <si>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</si>
  <si>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</si>
  <si>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</si>
  <si>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</si>
  <si>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</si>
  <si>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</si>
  <si>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</si>
  <si>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</si>
  <si>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</si>
  <si>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</si>
  <si>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</si>
  <si>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</si>
  <si>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</si>
  <si>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</si>
  <si>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</si>
  <si>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</si>
  <si>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</si>
  <si>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</si>
  <si>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</si>
  <si>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</si>
  <si>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</si>
  <si>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</si>
  <si>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</si>
  <si>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</si>
  <si>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</si>
  <si>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</si>
  <si>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</si>
  <si>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</si>
  <si>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</si>
  <si>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</si>
  <si>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</si>
  <si>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</si>
  <si>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</si>
  <si>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</si>
  <si>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</si>
  <si>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</si>
  <si>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</si>
  <si>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</si>
  <si>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</si>
  <si>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</si>
  <si>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</si>
  <si>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</si>
  <si>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</si>
  <si>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</si>
  <si>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</si>
  <si>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</si>
  <si>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</si>
  <si>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</si>
  <si>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</si>
  <si>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</si>
  <si>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</si>
  <si>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</si>
  <si>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</si>
  <si>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</si>
  <si>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</si>
  <si>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</si>
  <si>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</si>
  <si>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</si>
  <si>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</si>
  <si>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</si>
  <si>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</si>
  <si>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</si>
  <si>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</si>
  <si>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</si>
  <si>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</si>
  <si>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</si>
  <si>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</si>
  <si>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</si>
  <si>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</si>
  <si>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</si>
  <si>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</si>
  <si>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</si>
  <si>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</si>
  <si>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</si>
  <si>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</si>
  <si>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</si>
  <si>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</si>
  <si>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</si>
  <si>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</si>
  <si>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</si>
  <si>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</si>
  <si>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</si>
  <si>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</si>
  <si>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</si>
  <si>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</si>
  <si>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</si>
  <si>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</si>
  <si>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</si>
  <si>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</si>
  <si>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</si>
  <si>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</si>
  <si>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</si>
  <si>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</si>
  <si>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</si>
  <si>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</si>
  <si>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</si>
  <si>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</si>
  <si>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</si>
  <si>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</si>
  <si>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</si>
  <si>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</si>
  <si>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</si>
  <si>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</si>
  <si>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</si>
  <si>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</si>
  <si>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</si>
  <si>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</si>
  <si>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</si>
  <si>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</si>
  <si>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</si>
  <si>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</si>
  <si>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</si>
  <si>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</si>
  <si>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</si>
  <si>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</si>
  <si>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</si>
  <si>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</si>
  <si>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</si>
  <si>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</si>
  <si>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</si>
  <si>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</si>
  <si>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</si>
  <si>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</si>
  <si>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</si>
  <si>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</si>
  <si>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</si>
  <si>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</si>
  <si>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</si>
  <si>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</si>
  <si>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</si>
  <si>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</si>
  <si>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</si>
  <si>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</si>
  <si>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</si>
  <si>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</si>
  <si>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</si>
  <si>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</si>
  <si>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</si>
  <si>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</si>
  <si>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</si>
  <si>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</si>
  <si>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</si>
  <si>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</si>
  <si>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</si>
  <si>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</si>
  <si>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</si>
  <si>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</si>
  <si>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</si>
  <si>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</si>
  <si>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</si>
  <si>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</si>
  <si>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</si>
  <si>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</si>
  <si>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</si>
  <si>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</si>
  <si>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</si>
  <si>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</si>
  <si>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</si>
  <si>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</si>
  <si>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</si>
  <si>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</si>
  <si>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</si>
  <si>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</si>
  <si>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</si>
  <si>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</si>
  <si>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</si>
  <si>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</si>
  <si>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</si>
  <si>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</si>
  <si>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</si>
  <si>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</si>
  <si>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</si>
  <si>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</si>
  <si>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</si>
  <si>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</si>
  <si>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</si>
  <si>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</si>
  <si>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</si>
  <si>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</si>
  <si>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</si>
  <si>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</si>
  <si>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</si>
  <si>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</si>
  <si>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</si>
  <si>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</si>
  <si>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</si>
  <si>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</si>
  <si>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</si>
  <si>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</si>
  <si>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</si>
  <si>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</si>
  <si>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</si>
  <si>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</si>
  <si>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</si>
  <si>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</si>
  <si>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</si>
  <si>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</si>
  <si>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</si>
  <si>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</si>
  <si>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</si>
  <si>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</si>
  <si>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</si>
  <si>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</si>
  <si>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</si>
  <si>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</si>
  <si>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</si>
  <si>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</si>
  <si>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</si>
  <si>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</si>
  <si>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</si>
  <si>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</si>
  <si>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</si>
  <si>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</si>
  <si>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</si>
  <si>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</si>
  <si>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</si>
  <si>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</si>
  <si>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</si>
  <si>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</si>
  <si>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</si>
  <si>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</si>
  <si>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</si>
  <si>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</si>
  <si>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</si>
  <si>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</si>
  <si>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</si>
  <si>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</si>
  <si>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</si>
  <si>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</si>
  <si>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</si>
  <si>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</si>
  <si>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</si>
  <si>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</si>
  <si>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</si>
  <si>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</si>
  <si>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</si>
  <si>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</si>
  <si>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</si>
  <si>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</si>
  <si>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</si>
  <si>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</si>
  <si>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</si>
  <si>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</si>
  <si>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</si>
  <si>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</si>
  <si>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</si>
  <si>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</si>
  <si>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</si>
  <si>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</si>
  <si>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</si>
  <si>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</si>
  <si>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</si>
  <si>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</si>
  <si>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</si>
  <si>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</si>
  <si>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</si>
  <si>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</si>
  <si>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</si>
  <si>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</si>
  <si>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</si>
  <si>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</si>
  <si>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</si>
  <si>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</si>
  <si>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</si>
  <si>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</si>
  <si>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</si>
  <si>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</si>
  <si>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</si>
  <si>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</si>
  <si>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</si>
  <si>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</si>
  <si>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</si>
  <si>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</si>
  <si>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</si>
  <si>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</si>
  <si>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</si>
  <si>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</si>
  <si>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</si>
  <si>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</si>
  <si>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</si>
  <si>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</si>
  <si>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</si>
  <si>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</si>
  <si>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</si>
  <si>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</si>
  <si>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</si>
  <si>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</si>
  <si>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</si>
  <si>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</si>
  <si>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</si>
  <si>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</si>
  <si>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</si>
  <si>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</si>
  <si>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</si>
  <si>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</si>
  <si>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</si>
  <si>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</si>
  <si>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</si>
  <si>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</si>
  <si>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</si>
  <si>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</si>
  <si>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</si>
  <si>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</si>
  <si>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</si>
  <si>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</si>
  <si>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</si>
  <si>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</si>
  <si>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</si>
  <si>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</si>
  <si>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</si>
  <si>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</si>
  <si>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</si>
  <si>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</si>
  <si>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</si>
  <si>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</si>
  <si>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</si>
  <si>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</si>
  <si>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</si>
  <si>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</si>
  <si>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</si>
  <si>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</si>
  <si>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</si>
  <si>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</si>
  <si>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</si>
  <si>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</si>
  <si>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</si>
  <si>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</si>
  <si>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</si>
  <si>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</si>
  <si>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</si>
  <si>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</si>
  <si>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</si>
  <si>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</si>
  <si>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</si>
  <si>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</si>
  <si>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</si>
  <si>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</si>
  <si>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</si>
  <si>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</si>
  <si>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</si>
  <si>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</si>
  <si>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</si>
  <si>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</si>
  <si>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</si>
  <si>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</si>
  <si>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</si>
  <si>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</si>
  <si>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</si>
  <si>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</si>
  <si>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</si>
  <si>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</si>
  <si>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</si>
  <si>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</si>
  <si>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</si>
  <si>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</si>
  <si>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</si>
  <si>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</si>
  <si>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</si>
  <si>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</si>
  <si>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</si>
  <si>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</si>
  <si>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</si>
  <si>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</si>
  <si>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</si>
  <si>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</si>
  <si>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</si>
  <si>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</si>
  <si>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</si>
  <si>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</si>
  <si>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</si>
  <si>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</si>
  <si>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</si>
  <si>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</si>
  <si>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</si>
  <si>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</si>
  <si>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</si>
  <si>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</si>
  <si>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</si>
  <si>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</si>
  <si>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</si>
  <si>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</si>
  <si>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</si>
  <si>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</si>
  <si>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</si>
  <si>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</si>
  <si>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</si>
  <si>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</si>
  <si>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</si>
  <si>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</si>
  <si>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</si>
  <si>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</si>
  <si>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</si>
  <si>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</si>
  <si>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</si>
  <si>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</si>
  <si>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</si>
  <si>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</si>
  <si>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</si>
  <si>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</si>
  <si>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</si>
  <si>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</si>
  <si>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</si>
  <si>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</si>
  <si>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</si>
  <si>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</si>
  <si>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</si>
  <si>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</si>
  <si>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</si>
  <si>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</si>
  <si>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</si>
  <si>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</si>
  <si>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</si>
  <si>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</si>
  <si>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</si>
  <si>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</si>
  <si>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</si>
  <si>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</si>
  <si>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</si>
  <si>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</si>
  <si>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</si>
  <si>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</si>
  <si>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</si>
  <si>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</si>
  <si>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</si>
  <si>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</si>
  <si>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</si>
  <si>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</si>
  <si>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</si>
  <si>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</si>
  <si>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</si>
  <si>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</si>
  <si>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</si>
  <si>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</si>
  <si>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</si>
  <si>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</si>
  <si>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</si>
  <si>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</si>
  <si>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</si>
  <si>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</si>
  <si>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</si>
  <si>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</si>
  <si>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</si>
  <si>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</si>
  <si>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</si>
  <si>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</si>
  <si>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</si>
  <si>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</si>
  <si>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</si>
  <si>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</si>
  <si>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</si>
  <si>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</si>
  <si>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</si>
  <si>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</si>
  <si>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</si>
  <si>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</si>
  <si>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</si>
  <si>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</si>
  <si>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</si>
  <si>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</si>
  <si>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</si>
  <si>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</si>
  <si>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</si>
  <si>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</si>
  <si>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</si>
  <si>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</si>
  <si>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</si>
  <si>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</si>
  <si>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</si>
  <si>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</si>
  <si>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</si>
  <si>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</si>
  <si>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</si>
  <si>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</si>
  <si>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</si>
  <si>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</si>
  <si>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</si>
  <si>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</si>
  <si>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</si>
  <si>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</si>
  <si>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</si>
  <si>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</si>
  <si>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</si>
  <si>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</si>
  <si>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</si>
  <si>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</si>
  <si>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</si>
  <si>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</si>
  <si>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</si>
  <si>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</si>
  <si>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</si>
  <si>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</si>
  <si>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</si>
  <si>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</si>
  <si>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</si>
  <si>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</si>
  <si>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</si>
  <si>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</si>
  <si>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</si>
  <si>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</si>
  <si>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</si>
  <si>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</si>
  <si>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</si>
  <si>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</si>
  <si>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</si>
  <si>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</si>
  <si>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</si>
  <si>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</si>
  <si>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</si>
  <si>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</si>
  <si>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</si>
  <si>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</si>
  <si>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</si>
  <si>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</si>
  <si>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</si>
  <si>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</si>
  <si>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</si>
  <si>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</si>
  <si>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</si>
  <si>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</si>
  <si>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</si>
  <si>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</si>
  <si>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</si>
  <si>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</si>
  <si>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</si>
  <si>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</si>
  <si>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</si>
  <si>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</si>
  <si>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</si>
  <si>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</si>
  <si>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</si>
  <si>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</si>
  <si>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</si>
  <si>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</si>
  <si>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</si>
  <si>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</si>
  <si>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</si>
  <si>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</si>
  <si>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</si>
  <si>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</si>
  <si>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</si>
  <si>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</si>
  <si>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</si>
  <si>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</si>
  <si>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</si>
  <si>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</si>
  <si>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</si>
  <si>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</si>
  <si>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</si>
  <si>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</si>
  <si>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</si>
  <si>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</si>
  <si>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</si>
  <si>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</si>
  <si>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</si>
  <si>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</si>
  <si>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</si>
  <si>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</si>
  <si>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</si>
  <si>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</si>
  <si>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</si>
  <si>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</si>
  <si>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</si>
  <si>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</si>
  <si>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</si>
  <si>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</si>
  <si>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</si>
  <si>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</si>
  <si>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</si>
  <si>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</si>
  <si>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</si>
  <si>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</si>
  <si>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</si>
  <si>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</si>
  <si>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</si>
  <si>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</si>
  <si>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</si>
  <si>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</si>
  <si>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</si>
  <si>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</si>
  <si>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</si>
  <si>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</si>
  <si>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</si>
  <si>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</si>
  <si>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</si>
  <si>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</si>
  <si>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</si>
  <si>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</si>
  <si>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</si>
  <si>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</si>
  <si>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</si>
  <si>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</si>
  <si>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</si>
  <si>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</si>
  <si>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</si>
  <si>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</si>
  <si>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</si>
  <si>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</si>
  <si>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</si>
  <si>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</si>
  <si>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</si>
  <si>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</si>
  <si>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</si>
  <si>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</si>
  <si>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</si>
  <si>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</si>
  <si>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</si>
  <si>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</si>
  <si>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</si>
  <si>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</si>
  <si>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</si>
  <si>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</si>
  <si>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</si>
  <si>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</si>
  <si>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</si>
  <si>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</si>
  <si>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</si>
  <si>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</si>
  <si>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</si>
  <si>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</si>
  <si>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</si>
  <si>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</si>
  <si>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</si>
  <si>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</si>
  <si>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</si>
  <si>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</si>
  <si>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</si>
  <si>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</si>
  <si>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</si>
  <si>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</si>
  <si>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</si>
  <si>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</si>
  <si>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</si>
  <si>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</si>
  <si>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</si>
  <si>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</si>
  <si>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</si>
  <si>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</si>
  <si>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</si>
  <si>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</si>
  <si>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</si>
  <si>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</si>
  <si>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</si>
  <si>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</si>
  <si>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</si>
  <si>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</si>
  <si>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</si>
  <si>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</si>
  <si>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</si>
  <si>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</si>
  <si>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</si>
  <si>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</si>
  <si>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</si>
  <si>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</si>
  <si>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</si>
  <si>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</si>
  <si>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</si>
  <si>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</si>
  <si>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</si>
  <si>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</si>
  <si>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</si>
  <si>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</si>
  <si>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</si>
  <si>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</si>
  <si>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</si>
  <si>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</si>
  <si>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</si>
  <si>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</si>
  <si>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</si>
  <si>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</si>
  <si>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</si>
  <si>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</si>
  <si>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</si>
  <si>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</si>
  <si>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</si>
  <si>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</si>
  <si>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</si>
  <si>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</si>
  <si>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</si>
  <si>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</si>
  <si>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</si>
  <si>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</si>
  <si>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</si>
  <si>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</si>
  <si>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</si>
  <si>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</si>
  <si>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</si>
  <si>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</si>
  <si>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</si>
  <si>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</si>
  <si>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</si>
  <si>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</si>
  <si>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</si>
  <si>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</si>
  <si>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</si>
  <si>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</si>
  <si>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</si>
  <si>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</si>
  <si>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</si>
  <si>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</si>
  <si>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</si>
  <si>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</si>
  <si>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</si>
  <si>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</si>
  <si>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</si>
  <si>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</si>
  <si>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</si>
  <si>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</si>
  <si>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</si>
  <si>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</si>
  <si>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</si>
  <si>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</si>
  <si>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</si>
  <si>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</si>
  <si>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</si>
  <si>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</si>
  <si>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</si>
  <si>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</si>
  <si>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</si>
  <si>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</si>
  <si>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</si>
  <si>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</si>
  <si>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</si>
  <si>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</si>
  <si>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</si>
  <si>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</si>
  <si>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</si>
  <si>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</si>
  <si>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</si>
  <si>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</si>
  <si>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</si>
  <si>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</si>
  <si>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</si>
  <si>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</si>
  <si>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</si>
  <si>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</si>
  <si>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</si>
  <si>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</si>
  <si>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</si>
  <si>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</si>
  <si>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</si>
  <si>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</si>
  <si>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</si>
  <si>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</si>
  <si>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</si>
  <si>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</si>
  <si>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</si>
  <si>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</si>
  <si>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</si>
  <si>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</si>
  <si>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</si>
  <si>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</si>
  <si>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</si>
  <si>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</si>
  <si>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</si>
  <si>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</si>
  <si>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</si>
  <si>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</si>
  <si>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</si>
  <si>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</si>
  <si>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</si>
  <si>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</si>
  <si>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</si>
  <si>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</si>
  <si>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</si>
  <si>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</si>
  <si>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</si>
  <si>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</si>
  <si>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</si>
  <si>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</si>
  <si>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</si>
  <si>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</si>
  <si>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</si>
  <si>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</si>
  <si>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</si>
  <si>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</si>
  <si>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</si>
  <si>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</si>
  <si>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</si>
  <si>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</si>
  <si>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</si>
  <si>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</si>
  <si>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</si>
  <si>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</si>
  <si>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</si>
  <si>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</si>
  <si>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</si>
  <si>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</si>
  <si>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</si>
  <si>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</si>
  <si>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</si>
  <si>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</si>
  <si>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</si>
  <si>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</si>
  <si>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</si>
  <si>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</si>
  <si>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</si>
  <si>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</si>
  <si>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</si>
  <si>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</si>
  <si>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</si>
  <si>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</si>
  <si>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</si>
  <si>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</si>
  <si>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</si>
  <si>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</si>
  <si>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</si>
  <si>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</si>
  <si>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</si>
  <si>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</si>
  <si>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</si>
  <si>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</si>
  <si>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</si>
  <si>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</si>
  <si>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</si>
  <si>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</si>
  <si>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</si>
  <si>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</si>
  <si>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</si>
  <si>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</si>
  <si>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</si>
  <si>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</si>
  <si>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</si>
  <si>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</si>
  <si>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</si>
  <si>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</si>
  <si>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</si>
  <si>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</si>
  <si>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</si>
  <si>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</si>
  <si>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</si>
  <si>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</si>
  <si>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</si>
  <si>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</si>
  <si>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</si>
  <si>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</si>
  <si>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</si>
  <si>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</si>
  <si>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</si>
  <si>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</si>
  <si>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</si>
  <si>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</si>
  <si>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</si>
  <si>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</si>
  <si>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</si>
  <si>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</si>
  <si>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</si>
  <si>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</si>
  <si>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</si>
  <si>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</si>
  <si>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</si>
  <si>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</si>
  <si>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</si>
  <si>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</si>
  <si>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</si>
  <si>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</si>
  <si>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</si>
  <si>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</si>
  <si>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</si>
  <si>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</si>
  <si>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</si>
  <si>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</si>
  <si>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</si>
  <si>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</si>
  <si>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</si>
  <si>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</si>
  <si>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</si>
  <si>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</si>
  <si>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</si>
  <si>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</si>
  <si>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</si>
  <si>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</si>
  <si>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</si>
  <si>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</si>
  <si>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</si>
  <si>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</si>
  <si>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</si>
  <si>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</si>
  <si>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</si>
  <si>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</si>
  <si>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</si>
  <si>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</si>
  <si>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</si>
  <si>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</si>
  <si>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</si>
  <si>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</si>
  <si>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</si>
  <si>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</si>
  <si>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</si>
  <si>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</si>
  <si>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</si>
  <si>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</si>
  <si>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</si>
  <si>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</si>
  <si>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</si>
  <si>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</si>
  <si>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</si>
  <si>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</si>
  <si>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</si>
  <si>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</si>
  <si>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</si>
  <si>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</si>
  <si>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</si>
  <si>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</si>
  <si>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</si>
  <si>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</si>
  <si>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</si>
  <si>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</si>
  <si>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</si>
  <si>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</si>
  <si>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</si>
  <si>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</si>
  <si>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</si>
  <si>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</si>
  <si>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</si>
  <si>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</si>
  <si>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</si>
  <si>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</si>
  <si>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</si>
  <si>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</si>
  <si>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</si>
  <si>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</si>
  <si>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</si>
  <si>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</si>
  <si>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</si>
  <si>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</si>
  <si>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</si>
  <si>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</si>
  <si>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</si>
  <si>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</si>
  <si>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</si>
  <si>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</si>
  <si>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</si>
  <si>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</si>
  <si>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</si>
  <si>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</si>
  <si>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</si>
  <si>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</si>
  <si>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</si>
  <si>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</si>
  <si>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</si>
  <si>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</si>
  <si>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</si>
  <si>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</si>
  <si>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</si>
  <si>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</si>
  <si>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</si>
  <si>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</si>
  <si>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</si>
  <si>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</si>
  <si>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</si>
  <si>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</si>
  <si>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</si>
  <si>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</si>
  <si>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</si>
  <si>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</si>
  <si>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</si>
  <si>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</si>
  <si>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</si>
  <si>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</si>
  <si>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</si>
  <si>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</si>
  <si>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</si>
  <si>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</si>
  <si>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</si>
  <si>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</si>
  <si>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</si>
  <si>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</si>
  <si>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</si>
  <si>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</si>
  <si>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</si>
  <si>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</si>
  <si>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</si>
  <si>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</si>
  <si>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</si>
  <si>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</si>
  <si>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</si>
  <si>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</si>
  <si>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</si>
  <si>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</si>
  <si>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</si>
  <si>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</si>
  <si>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</si>
  <si>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</si>
  <si>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</si>
  <si>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</si>
  <si>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</si>
  <si>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</si>
  <si>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</si>
  <si>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</si>
  <si>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</si>
  <si>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</si>
  <si>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</si>
  <si>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</si>
  <si>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</si>
  <si>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</si>
  <si>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</si>
  <si>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</si>
  <si>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</si>
  <si>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</si>
  <si>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</si>
  <si>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</si>
  <si>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</si>
  <si>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</si>
  <si>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</si>
  <si>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</si>
  <si>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</si>
  <si>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</si>
  <si>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</si>
  <si>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</si>
  <si>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</si>
  <si>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</si>
  <si>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</si>
  <si>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</si>
  <si>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</si>
  <si>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</si>
  <si>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</si>
  <si>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</si>
  <si>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</si>
  <si>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</si>
  <si>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</si>
  <si>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</si>
  <si>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</si>
  <si>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</si>
  <si>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</si>
  <si>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</si>
  <si>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</si>
  <si>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</si>
  <si>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</si>
  <si>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</si>
  <si>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</si>
  <si>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</si>
  <si>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</si>
  <si>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</si>
  <si>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</si>
  <si>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</si>
  <si>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</si>
  <si>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</si>
  <si>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</si>
  <si>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</si>
  <si>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</si>
  <si>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</si>
  <si>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</si>
  <si>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</si>
  <si>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</si>
  <si>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</si>
  <si>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</si>
  <si>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</si>
  <si>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</si>
  <si>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</si>
  <si>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</si>
  <si>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</si>
  <si>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</si>
  <si>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</si>
  <si>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</si>
  <si>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</si>
  <si>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</si>
  <si>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</si>
  <si>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</si>
  <si>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</si>
  <si>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</si>
  <si>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</si>
  <si>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</si>
  <si>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</si>
  <si>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</si>
  <si>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</si>
  <si>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</si>
  <si>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</si>
  <si>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</si>
  <si>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</si>
  <si>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</si>
  <si>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</si>
  <si>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</si>
  <si>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</si>
  <si>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</si>
  <si>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</si>
  <si>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</si>
  <si>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</si>
  <si>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</si>
  <si>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</si>
  <si>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</si>
  <si>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</si>
  <si>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</si>
  <si>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</si>
  <si>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</si>
  <si>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</si>
  <si>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</si>
  <si>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</si>
  <si>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</si>
  <si>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</si>
  <si>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</si>
  <si>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</si>
  <si>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</si>
  <si>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</si>
  <si>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</si>
  <si>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</si>
  <si>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</si>
  <si>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</si>
  <si>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</si>
  <si>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</si>
  <si>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</si>
  <si>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</si>
  <si>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</si>
  <si>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</si>
  <si>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</si>
  <si>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</si>
  <si>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</si>
  <si>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</si>
  <si>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</si>
  <si>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</si>
  <si>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</si>
  <si>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</si>
  <si>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</si>
  <si>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</si>
  <si>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</si>
  <si>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</si>
  <si>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</si>
  <si>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</si>
  <si>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</si>
  <si>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</si>
  <si>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</si>
  <si>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</si>
  <si>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</si>
  <si>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</si>
  <si>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</si>
  <si>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</si>
  <si>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</si>
  <si>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</si>
  <si>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</si>
  <si>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</si>
  <si>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</si>
  <si>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</si>
  <si>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</si>
  <si>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</si>
  <si>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</si>
  <si>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</si>
  <si>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</si>
  <si>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</si>
  <si>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</si>
  <si>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</si>
  <si>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</si>
  <si>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</si>
  <si>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</si>
  <si>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</si>
  <si>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</si>
  <si>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</si>
  <si>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</si>
  <si>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</si>
  <si>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</si>
  <si>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</si>
  <si>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</si>
  <si>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</si>
  <si>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</si>
  <si>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</si>
  <si>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</si>
  <si>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</si>
  <si>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</si>
  <si>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</si>
  <si>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</si>
  <si>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</si>
  <si>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</si>
  <si>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</si>
  <si>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</si>
  <si>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</si>
  <si>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</si>
  <si>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</si>
  <si>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</si>
  <si>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</si>
  <si>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</si>
  <si>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</si>
  <si>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</si>
  <si>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</si>
  <si>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</si>
  <si>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</si>
  <si>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</si>
  <si>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</si>
  <si>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</si>
  <si>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</si>
  <si>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</si>
  <si>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</si>
  <si>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</si>
  <si>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</si>
  <si>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</si>
  <si>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</si>
  <si>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</si>
  <si>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</si>
  <si>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</si>
  <si>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</si>
  <si>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</si>
  <si>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</si>
  <si>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</si>
  <si>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</si>
  <si>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</si>
  <si>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</si>
  <si>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</si>
  <si>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</si>
  <si>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</si>
  <si>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</si>
  <si>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</si>
  <si>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</si>
  <si>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</si>
  <si>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</si>
  <si>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</si>
  <si>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</si>
  <si>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</si>
  <si>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</si>
  <si>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</si>
  <si>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</si>
  <si>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</si>
  <si>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</si>
  <si>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</si>
  <si>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</si>
  <si>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</si>
  <si>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</si>
  <si>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</si>
  <si>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</si>
  <si>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</si>
  <si>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</si>
  <si>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</si>
  <si>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</si>
  <si>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</si>
  <si>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</si>
  <si>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</si>
  <si>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</si>
  <si>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</si>
  <si>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</si>
  <si>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</si>
  <si>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</si>
  <si>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</si>
  <si>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</si>
  <si>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</si>
  <si>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</si>
  <si>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</si>
  <si>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</si>
  <si>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</si>
  <si>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</si>
  <si>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</si>
  <si>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</si>
  <si>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</si>
  <si>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</si>
  <si>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</si>
  <si>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</si>
  <si>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</si>
  <si>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</si>
  <si>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</si>
  <si>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</si>
  <si>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</si>
  <si>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</si>
  <si>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</si>
  <si>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</si>
  <si>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</si>
  <si>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</si>
  <si>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</si>
  <si>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</si>
  <si>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</si>
  <si>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</si>
  <si>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</si>
  <si>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</si>
  <si>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</si>
  <si>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</si>
  <si>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</si>
  <si>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</si>
  <si>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</si>
  <si>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</si>
  <si>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</si>
  <si>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</si>
  <si>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</si>
  <si>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</si>
  <si>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</si>
  <si>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</si>
  <si>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</si>
  <si>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</si>
  <si>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</si>
  <si>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</si>
  <si>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</si>
  <si>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</si>
  <si>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</si>
  <si>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</si>
  <si>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</si>
  <si>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</si>
  <si>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</si>
  <si>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</si>
  <si>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</si>
  <si>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</si>
  <si>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</si>
  <si>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</si>
  <si>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</si>
  <si>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</si>
  <si>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</si>
  <si>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</si>
  <si>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</si>
  <si>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</si>
  <si>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</si>
  <si>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</si>
  <si>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</si>
  <si>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</si>
  <si>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</si>
  <si>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</si>
  <si>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</si>
  <si>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</si>
  <si>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</si>
  <si>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</si>
  <si>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</si>
  <si>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</si>
  <si>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</si>
  <si>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</si>
  <si>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</si>
  <si>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</si>
  <si>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</si>
  <si>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</si>
  <si>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</si>
  <si>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</si>
  <si>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</si>
  <si>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</si>
  <si>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</si>
  <si>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</si>
  <si>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</si>
  <si>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</si>
  <si>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</si>
  <si>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</si>
  <si>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</si>
  <si>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</si>
  <si>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</si>
  <si>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</si>
  <si>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</si>
  <si>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</si>
  <si>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</si>
  <si>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</si>
  <si>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</si>
  <si>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</si>
  <si>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</si>
  <si>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</si>
  <si>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</si>
  <si>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</si>
  <si>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</si>
  <si>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</si>
  <si>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</si>
  <si>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</si>
  <si>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</si>
  <si>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</si>
  <si>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</si>
  <si>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</si>
  <si>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</si>
  <si>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</si>
  <si>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</si>
  <si>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</si>
  <si>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</si>
  <si>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</si>
  <si>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</si>
  <si>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</si>
  <si>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</si>
  <si>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</si>
  <si>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</si>
  <si>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</si>
  <si>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</si>
  <si>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</si>
  <si>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</si>
  <si>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</si>
  <si>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</si>
  <si>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</si>
  <si>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</si>
  <si>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</si>
  <si>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</si>
  <si>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</si>
  <si>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</si>
  <si>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</si>
  <si>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</si>
  <si>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</si>
  <si>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</si>
  <si>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</si>
  <si>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</si>
  <si>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</si>
  <si>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</si>
  <si>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</si>
  <si>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</si>
  <si>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</si>
  <si>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</si>
  <si>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</si>
  <si>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</si>
  <si>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</si>
  <si>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</si>
  <si>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</si>
  <si>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</si>
  <si>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</si>
  <si>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</si>
  <si>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</si>
  <si>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</si>
  <si>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</si>
  <si>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</si>
  <si>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</si>
  <si>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</si>
  <si>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</si>
  <si>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</si>
  <si>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</si>
  <si>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</si>
  <si>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</si>
  <si>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</si>
  <si>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</si>
  <si>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</si>
  <si>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</si>
  <si>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</si>
  <si>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</si>
  <si>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</si>
  <si>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</si>
  <si>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</si>
  <si>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</si>
  <si>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</si>
  <si>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</si>
  <si>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</si>
  <si>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</si>
  <si>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</si>
  <si>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</si>
  <si>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</si>
  <si>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</si>
  <si>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</si>
  <si>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</si>
  <si>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</si>
  <si>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</si>
  <si>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</si>
  <si>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</si>
  <si>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</si>
  <si>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</si>
  <si>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</si>
  <si>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</si>
  <si>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</si>
  <si>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</si>
  <si>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</si>
  <si>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</si>
  <si>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</si>
  <si>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</si>
  <si>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</si>
  <si>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</si>
  <si>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</si>
  <si>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</si>
  <si>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</si>
  <si>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</si>
  <si>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</si>
  <si>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</si>
  <si>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</si>
  <si>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</si>
  <si>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</si>
  <si>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</si>
  <si>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</si>
  <si>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</si>
  <si>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</si>
  <si>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</si>
  <si>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</si>
  <si>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</si>
  <si>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</si>
  <si>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</si>
  <si>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</si>
  <si>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</si>
  <si>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</si>
  <si>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</si>
  <si>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</si>
  <si>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</si>
  <si>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</si>
  <si>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</si>
  <si>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</si>
  <si>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</si>
  <si>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</si>
  <si>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</si>
  <si>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</si>
  <si>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</si>
  <si>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</si>
  <si>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</si>
  <si>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</si>
  <si>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</si>
  <si>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</si>
  <si>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</si>
  <si>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</si>
  <si>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</si>
  <si>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</si>
  <si>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</si>
  <si>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</si>
  <si>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</si>
  <si>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</si>
  <si>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</si>
  <si>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</si>
  <si>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</si>
  <si>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</si>
  <si>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</si>
  <si>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</si>
  <si>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</si>
  <si>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</si>
  <si>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</si>
  <si>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</si>
  <si>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</si>
  <si>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</si>
  <si>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</si>
  <si>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</si>
  <si>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</si>
  <si>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</si>
  <si>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</si>
  <si>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</si>
  <si>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</si>
  <si>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</si>
  <si>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</si>
  <si>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</si>
  <si>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</si>
  <si>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</si>
  <si>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</si>
  <si>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</si>
  <si>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</si>
  <si>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</si>
  <si>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</si>
  <si>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</si>
  <si>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</si>
  <si>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</si>
  <si>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</si>
  <si>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</si>
  <si>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</si>
  <si>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</si>
  <si>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</si>
  <si>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</si>
  <si>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</si>
  <si>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</si>
  <si>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</si>
  <si>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</si>
  <si>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</si>
  <si>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</si>
  <si>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</si>
  <si>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</si>
  <si>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</si>
  <si>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</si>
  <si>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</si>
  <si>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</si>
  <si>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</si>
  <si>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</si>
  <si>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</si>
  <si>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</si>
  <si>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</si>
  <si>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</si>
  <si>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</si>
  <si>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</si>
  <si>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</si>
  <si>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</si>
  <si>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</si>
  <si>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</si>
  <si>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</si>
  <si>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</si>
  <si>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</si>
  <si>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</si>
  <si>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</si>
  <si>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</si>
  <si>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</si>
  <si>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</si>
  <si>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</si>
  <si>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</si>
  <si>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</si>
  <si>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</si>
  <si>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</si>
  <si>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</si>
  <si>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</si>
  <si>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</si>
  <si>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</si>
  <si>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</si>
  <si>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</si>
  <si>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</si>
  <si>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</si>
  <si>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</si>
  <si>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</si>
  <si>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</si>
  <si>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</si>
  <si>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</si>
  <si>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</si>
  <si>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</si>
  <si>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</si>
  <si>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</si>
  <si>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</si>
  <si>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</si>
  <si>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</si>
  <si>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</si>
  <si>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</si>
  <si>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</si>
  <si>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</si>
  <si>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</si>
  <si>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</si>
  <si>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</si>
  <si>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</si>
  <si>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</si>
  <si>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</si>
  <si>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</si>
  <si>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</si>
  <si>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</si>
  <si>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</si>
  <si>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</si>
  <si>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</si>
  <si>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</si>
  <si>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</si>
  <si>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</si>
  <si>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</si>
  <si>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</si>
  <si>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</si>
  <si>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</si>
  <si>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</si>
  <si>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</si>
  <si>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</si>
  <si>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</si>
  <si>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</si>
  <si>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</si>
  <si>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</si>
  <si>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</si>
  <si>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</si>
  <si>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</si>
  <si>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</si>
  <si>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</si>
  <si>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</si>
  <si>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</si>
  <si>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</si>
  <si>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</si>
  <si>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</si>
  <si>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</si>
  <si>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</si>
  <si>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</si>
  <si>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</si>
  <si>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</si>
  <si>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</si>
  <si>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</si>
  <si>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</si>
  <si>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</si>
  <si>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</si>
  <si>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</si>
  <si>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</si>
  <si>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</si>
  <si>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</si>
  <si>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</si>
  <si>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</si>
  <si>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</si>
  <si>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</si>
  <si>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</si>
  <si>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</si>
  <si>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</si>
  <si>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</si>
  <si>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</si>
  <si>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</si>
  <si>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</si>
  <si>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</si>
  <si>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</si>
  <si>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</si>
  <si>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</si>
  <si>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</si>
  <si>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</si>
  <si>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</si>
  <si>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</si>
  <si>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</si>
  <si>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</si>
  <si>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</si>
  <si>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</si>
  <si>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</si>
  <si>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</si>
  <si>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</si>
  <si>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</si>
  <si>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</si>
  <si>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</si>
  <si>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</si>
  <si>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</si>
  <si>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</si>
  <si>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</si>
  <si>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</si>
  <si>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</si>
  <si>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</si>
  <si>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</si>
  <si>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</si>
  <si>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</si>
  <si>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</si>
  <si>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</si>
  <si>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</si>
  <si>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</si>
  <si>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</si>
  <si>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</si>
  <si>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</si>
  <si>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</si>
  <si>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</si>
  <si>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</si>
  <si>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</si>
  <si>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</si>
  <si>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</si>
  <si>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</si>
  <si>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</si>
  <si>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</si>
  <si>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</si>
  <si>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</si>
  <si>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</si>
  <si>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</si>
  <si>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</si>
  <si>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</si>
  <si>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</si>
  <si>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</si>
  <si>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</si>
  <si>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</si>
  <si>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</si>
  <si>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</si>
  <si>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</si>
  <si>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</si>
  <si>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</si>
  <si>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</si>
  <si>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</si>
  <si>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</si>
  <si>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</si>
  <si>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</si>
  <si>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</si>
  <si>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</si>
  <si>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</si>
  <si>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</si>
  <si>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</si>
  <si>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</si>
  <si>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</si>
  <si>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</si>
  <si>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</si>
  <si>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</si>
  <si>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</si>
  <si>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</si>
  <si>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</si>
  <si>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</si>
  <si>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</si>
  <si>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</si>
  <si>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</si>
  <si>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</si>
  <si>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</si>
  <si>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</si>
  <si>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</si>
  <si>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</si>
  <si>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</si>
  <si>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</si>
  <si>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</si>
  <si>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</si>
  <si>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</si>
  <si>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</si>
  <si>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</si>
  <si>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</si>
  <si>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</si>
  <si>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</si>
  <si>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</si>
  <si>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</si>
  <si>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</si>
  <si>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</si>
  <si>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</si>
  <si>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</si>
  <si>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</si>
  <si>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</si>
  <si>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</si>
  <si>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</si>
  <si>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</si>
  <si>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</si>
  <si>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</si>
  <si>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</si>
  <si>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</si>
  <si>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</si>
  <si>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</si>
  <si>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</si>
  <si>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</si>
  <si>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</si>
  <si>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</si>
  <si>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</si>
  <si>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</si>
  <si>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</si>
  <si>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</si>
  <si>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</si>
  <si>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</si>
  <si>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</si>
  <si>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</si>
  <si>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</si>
  <si>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</si>
  <si>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</si>
  <si>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</si>
  <si>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</si>
  <si>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</si>
  <si>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</si>
  <si>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</si>
  <si>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</si>
  <si>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</si>
  <si>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</si>
  <si>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</si>
  <si>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</si>
  <si>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</si>
  <si>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</si>
  <si>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</si>
  <si>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</si>
  <si>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</si>
  <si>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</si>
  <si>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</si>
  <si>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</si>
  <si>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</si>
  <si>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</si>
  <si>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</si>
  <si>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</si>
  <si>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</si>
  <si>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</si>
  <si>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</si>
  <si>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</si>
  <si>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</si>
  <si>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</si>
  <si>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</si>
  <si>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</si>
  <si>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</si>
  <si>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</si>
  <si>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</si>
  <si>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</si>
  <si>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</si>
  <si>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</si>
  <si>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</si>
  <si>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</si>
  <si>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</si>
  <si>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</si>
  <si>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</si>
  <si>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</si>
  <si>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</si>
  <si>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</si>
  <si>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</si>
  <si>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</si>
  <si>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</si>
  <si>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</si>
  <si>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</si>
  <si>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</si>
  <si>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</si>
  <si>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</si>
  <si>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</si>
  <si>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</si>
  <si>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</si>
  <si>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</si>
  <si>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</si>
  <si>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</si>
  <si>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</si>
  <si>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</si>
  <si>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</si>
  <si>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</si>
  <si>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</si>
  <si>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</si>
  <si>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</si>
  <si>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</si>
  <si>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</si>
  <si>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</si>
  <si>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</si>
  <si>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</si>
  <si>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</si>
  <si>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</si>
  <si>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</si>
  <si>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</si>
  <si>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</si>
  <si>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</si>
  <si>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</si>
  <si>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</si>
  <si>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</si>
  <si>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</si>
  <si>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</si>
  <si>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</si>
  <si>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</si>
  <si>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</si>
  <si>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</si>
  <si>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</si>
  <si>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</si>
  <si>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</si>
  <si>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</si>
  <si>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</si>
  <si>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</si>
  <si>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</si>
  <si>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</si>
  <si>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</si>
  <si>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</si>
  <si>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</si>
  <si>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</si>
  <si>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</si>
  <si>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</si>
  <si>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</si>
  <si>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</si>
  <si>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</si>
  <si>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</si>
  <si>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</si>
  <si>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</si>
  <si>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</si>
  <si>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</si>
  <si>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</si>
  <si>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</si>
  <si>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</si>
  <si>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</si>
  <si>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</si>
  <si>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</si>
  <si>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</si>
  <si>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</si>
  <si>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</si>
  <si>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</si>
  <si>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</si>
  <si>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</si>
  <si>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</si>
  <si>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PCM-20251113-00000856</t>
  </si>
  <si>
    <t>ETA 90min</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</si>
  <si>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</si>
  <si>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</si>
  <si>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</si>
  <si>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</si>
  <si>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</si>
  <si>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</si>
  <si>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</si>
  <si>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</si>
  <si>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</si>
  <si>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</si>
  <si>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</si>
  <si>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</si>
  <si>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</si>
  <si>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</si>
  <si>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</si>
  <si>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</si>
  <si>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</si>
  <si>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</si>
  <si>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</si>
  <si>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</si>
  <si>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</si>
  <si>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</si>
  <si>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</si>
  <si>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</si>
  <si>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</si>
  <si>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</si>
  <si>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</si>
  <si>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</si>
  <si>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</si>
  <si>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</si>
  <si>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</si>
  <si>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</si>
  <si>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</si>
  <si>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</si>
  <si>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</si>
  <si>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</si>
  <si>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</si>
  <si>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</si>
  <si>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</si>
  <si>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</si>
  <si>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</si>
  <si>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</si>
  <si>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</si>
  <si>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</si>
  <si>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</si>
  <si>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</si>
  <si>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</si>
  <si>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</si>
  <si>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</si>
  <si>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</si>
  <si>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</si>
  <si>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</si>
  <si>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</si>
  <si>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</si>
  <si>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</si>
  <si>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</si>
  <si>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</si>
  <si>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</si>
  <si>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</si>
  <si>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</si>
  <si>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</si>
  <si>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</si>
  <si>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</si>
  <si>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</si>
  <si>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</si>
  <si>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</si>
  <si>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</si>
  <si>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</si>
  <si>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</si>
  <si>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</si>
  <si>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</si>
  <si>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</si>
  <si>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</si>
  <si>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</si>
  <si>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</si>
  <si>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</si>
  <si>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</si>
  <si>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</si>
  <si>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</si>
  <si>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</si>
  <si>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</si>
  <si>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</si>
  <si>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PCM-20251113-00000490</t>
  </si>
  <si>
    <t>Restored by PG</t>
  </si>
  <si>
    <t>PCM-20251113-00000758</t>
  </si>
  <si>
    <t>TE issue // Sector again down and Site located in Armaco and access issue</t>
  </si>
  <si>
    <t>PCM-20251113-00000833</t>
  </si>
  <si>
    <t xml:space="preserve"> 2025-11-13 10:58:38</t>
  </si>
  <si>
    <t>ETA 40 min</t>
  </si>
  <si>
    <t xml:space="preserve"> PCM-20250215-00000830 </t>
  </si>
  <si>
    <t>LTE site still down and  site located in aramco area access issue need special permission</t>
  </si>
  <si>
    <t>PCM-20251113-00000469</t>
  </si>
  <si>
    <t>Sceco unpaid bill, neighbor not allow connected pg due to noise</t>
  </si>
  <si>
    <t>PCM-20251113-00000830</t>
  </si>
  <si>
    <t>ETA 50 mins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</si>
  <si>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</si>
  <si>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</si>
  <si>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</si>
  <si>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</si>
  <si>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</si>
  <si>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</si>
  <si>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</si>
  <si>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</si>
  <si>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PCM-20251113-00000844</t>
  </si>
  <si>
    <t>EM Team on the way ETA: 40 Mins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</si>
</sst>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
      <sz val="11"/>
      <color theme="1"/>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8">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xf numFmtId="0" fontId="33" fillId="0" borderId="8" xfId="0" applyFont="1" applyBorder="1"/>
    <xf numFmtId="22" fontId="28" fillId="2" borderId="7" xfId="0" applyNumberFormat="1" applyFont="1" applyFill="1" applyBorder="1" applyAlignment="1">
      <alignment horizontal="center" vertical="center" wrapText="1"/>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32" totalsRowShown="0" headerRowDxfId="174" dataDxfId="173" headerRowBorderDxfId="171" tableBorderDxfId="172" totalsRowBorderDxfId="170">
  <autoFilter ref="A1:L3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59" totalsRowShown="0" headerRowDxfId="157" dataDxfId="156" headerRowBorderDxfId="154" tableBorderDxfId="155" totalsRowBorderDxfId="153">
  <autoFilter ref="A1:CJ5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2" totalsRowShown="0" headerRowDxfId="64" dataDxfId="63" headerRowBorderDxfId="61" tableBorderDxfId="62">
  <autoFilter ref="A1:L104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4" totalsRowShown="0" headerRowDxfId="48" dataDxfId="47" headerRowBorderDxfId="45" tableBorderDxfId="46" totalsRowBorderDxfId="44">
  <autoFilter ref="A1:L64"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23" totalsRowShown="0" headerRowDxfId="31" dataDxfId="30" headerRowBorderDxfId="28" tableBorderDxfId="29">
  <autoFilter ref="A1:L22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40" totalsRowShown="0" headerRowDxfId="15" dataDxfId="14" headerRowBorderDxfId="12" tableBorderDxfId="13">
  <autoFilter ref="A1:L14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12"/>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311.55112685185304</v>
      </c>
      <c r="H2" s="76">
        <v>45662.943402777775</v>
      </c>
      <c r="I2" s="59" t="str">
        <f>IFERROR(VLOOKUP(D2,DB!A:F,6,0),"")</f>
        <v>Generator-SG</v>
      </c>
      <c r="J2" s="59" t="str">
        <f>IFERROR(VLOOKUP(D2,DB!A:G,7,0),"")</f>
        <v>Dead</v>
      </c>
      <c r="K2" s="67" t="s">
        <v>39022</v>
      </c>
      <c r="L2" s="65" t="str">
        <f>IFERROR(VLOOKUP(D2,DB!A:I,9,0),"")</f>
        <v>Latis</v>
      </c>
    </row>
    <row r="3" spans="1:15" ht="15" customHeight="1">
      <c r="A3" s="108" t="s">
        <v>39023</v>
      </c>
      <c r="B3" s="109" t="str">
        <f>IFERROR(VLOOKUP(D3,DB!A:K,11,0),"")</f>
        <v>R1</v>
      </c>
      <c r="C3" s="109">
        <v>1</v>
      </c>
      <c r="D3" s="109" t="s">
        <v>11783</v>
      </c>
      <c r="E3" s="63" t="s">
        <v>39021</v>
      </c>
      <c r="F3" s="111">
        <v>45974.480729166666</v>
      </c>
      <c r="G3" s="112">
        <f t="shared" ref="G3:G20" ca="1" si="0">IFERROR(NOW()-F3,"")</f>
        <v>1.8823611113475636E-2</v>
      </c>
      <c r="H3" s="111">
        <v>45974.475856481484</v>
      </c>
      <c r="I3" s="109" t="str">
        <f>IFERROR(VLOOKUP(D3,DB!A:F,6,0),"")</f>
        <v>SCECO</v>
      </c>
      <c r="J3" s="109" t="str">
        <f>IFERROR(VLOOKUP(D3,DB!A:G,7,0),"")</f>
        <v>Dead</v>
      </c>
      <c r="K3" s="113" t="s">
        <v>39024</v>
      </c>
      <c r="L3" s="114" t="str">
        <f>IFERROR(VLOOKUP(D3,DB!A:I,9,0),"")</f>
        <v>Latis</v>
      </c>
    </row>
    <row r="4" spans="1:15" ht="15" customHeight="1">
      <c r="A4" s="108"/>
      <c r="B4" s="109" t="str">
        <f>IFERROR(VLOOKUP(D4,DB!A:K,11,0),"")</f>
        <v/>
      </c>
      <c r="C4" s="109"/>
      <c r="D4" s="109"/>
      <c r="E4" s="110"/>
      <c r="F4" s="111"/>
      <c r="G4" s="112">
        <f t="shared" ca="1" si="0"/>
        <v>45974.499552777779</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45974.499552777779</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45974.499552777779</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45974.499552777779</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45974.499552777779</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45974.499552777779</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45974.499552777779</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45974.499552777779</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45974.499552777779</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45974.499552777779</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45974.499552777779</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45974.499552777779</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45974.499552777779</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45974.499552777779</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45974.499552777779</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45974.499552777779</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45974.499552777779</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ref="G21:G52" ca="1" si="1">IFERROR(NOW()-F21,"")</f>
        <v>45974.499552777779</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1"/>
        <v>45974.499552777779</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1"/>
        <v>45974.499552777779</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1"/>
        <v>45974.499552777779</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1"/>
        <v>45974.499552777779</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1"/>
        <v>45974.499552777779</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1"/>
        <v>45974.499552777779</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1"/>
        <v>45974.499552777779</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1"/>
        <v>45974.499552777779</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1"/>
        <v>45974.499552777779</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1"/>
        <v>45974.499552777779</v>
      </c>
      <c r="H31" s="111"/>
      <c r="I31" s="109" t="str">
        <f>IFERROR(VLOOKUP(D31,DB!A:F,6,0),"")</f>
        <v/>
      </c>
      <c r="J31" s="109" t="str">
        <f>IFERROR(VLOOKUP(D31,DB!A:G,7,0),"")</f>
        <v/>
      </c>
      <c r="K31" s="113"/>
      <c r="L31" s="114" t="str">
        <f>IFERROR(VLOOKUP(D31,DB!A:I,9,0),"")</f>
        <v/>
      </c>
    </row>
    <row r="32" spans="1:12" ht="15" customHeight="1">
      <c r="A32" s="117"/>
      <c r="B32" s="118" t="str">
        <f>IFERROR(VLOOKUP(D32,DB!A:K,11,0),"")</f>
        <v/>
      </c>
      <c r="C32" s="118"/>
      <c r="D32" s="118"/>
      <c r="E32" s="119"/>
      <c r="F32" s="120"/>
      <c r="G32" s="121">
        <f t="shared" ca="1" si="1"/>
        <v>45974.499552777779</v>
      </c>
      <c r="H32" s="120"/>
      <c r="I32" s="118" t="str">
        <f>IFERROR(VLOOKUP(D32,DB!A:F,6,0),"")</f>
        <v/>
      </c>
      <c r="J32" s="118" t="str">
        <f>IFERROR(VLOOKUP(D32,DB!A:G,7,0),"")</f>
        <v/>
      </c>
      <c r="K32" s="122"/>
      <c r="L32" s="123" t="str">
        <f>IFERROR(VLOOKUP(D32,DB!A:I,9,0),"")</f>
        <v/>
      </c>
    </row>
    <row r="33" spans="1:12" ht="15" customHeight="1">
      <c r="A33" s="150"/>
      <c r="B33" s="151" t="str">
        <f>IFERROR(VLOOKUP(D33,DB!A:K,11,0),"")</f>
        <v/>
      </c>
      <c r="C33" s="151"/>
      <c r="D33" s="151"/>
      <c r="E33" s="152"/>
      <c r="F33" s="149"/>
      <c r="G33" s="153">
        <f ca="1">IFERROR(NOW()-F33,"")</f>
        <v>45974.499552777779</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45974.499552777779</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45974.499552777779</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45974.499552777779</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45974.499552777779</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45974.499552777779</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45974.499552777779</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45974.499552777779</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45974.499552777779</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45974.499552777779</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45974.499552777779</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45974.499552777779</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45974.499552777779</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45974.499552777779</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45974.499552777779</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45974.499552777779</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45974.499552777779</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45974.499552777779</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45974.499552777779</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45974.499552777779</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45974.499552777779</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45974.499552777779</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45974.499552777779</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45974.499552777779</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45974.499552777779</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45974.499552777779</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45974.499552777779</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45974.499552777779</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45974.499552777779</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45974.499552777779</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45974.499552777779</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45974.499552777779</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45974.499552777779</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45974.499552777779</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45974.499552777779</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45974.499552777779</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45974.499552777779</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45974.499552777779</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45974.499552777779</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45974.499552777779</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45974.499552777779</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45974.499552777779</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45974.499552777779</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45974.499552777779</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45974.499552777779</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45974.499552777779</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45974.499552777779</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45974.499552777779</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45974.499552777779</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45974.499552777779</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45974.499552777779</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45974.499552777779</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45974.499552777779</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45974.499552777779</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45974.499552777779</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45974.499552777779</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45974.499552777779</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45974.499552777779</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45974.499552777779</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45974.499552777779</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45974.499552777779</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45974.499552777779</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45974.499552777779</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45974.499552777779</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45974.499552777779</v>
      </c>
      <c r="H97" s="149"/>
      <c r="I97" s="151" t="str">
        <f>IFERROR(VLOOKUP(D97,DB!A:F,6,0),"")</f>
        <v/>
      </c>
      <c r="J97" s="151" t="str">
        <f>IFERROR(VLOOKUP(D97,DB!A:G,7,0),"")</f>
        <v/>
      </c>
      <c r="K97" s="154"/>
      <c r="L97" s="155" t="str">
        <f>IFERROR(VLOOKUP(D97,DB!A:I,9,0),"")</f>
        <v/>
      </c>
    </row>
    <row r="98" spans="1:12" ht="15" customHeight="1">
      <c r="A98" s="150"/>
      <c r="B98" s="151" t="str">
        <f>IFERROR(VLOOKUP(D98,DB!A:K,11,0),"")</f>
        <v/>
      </c>
      <c r="C98" s="151"/>
      <c r="D98" s="151"/>
      <c r="E98" s="152"/>
      <c r="F98" s="149"/>
      <c r="G98" s="153">
        <f ca="1">IFERROR(NOW()-F98,"")</f>
        <v>45974.499552777779</v>
      </c>
      <c r="H98" s="149"/>
      <c r="I98" s="151" t="str">
        <f>IFERROR(VLOOKUP(D98,DB!A:F,6,0),"")</f>
        <v/>
      </c>
      <c r="J98" s="151" t="str">
        <f>IFERROR(VLOOKUP(D98,DB!A:G,7,0),"")</f>
        <v/>
      </c>
      <c r="K98" s="154"/>
      <c r="L98" s="155" t="str">
        <f>IFERROR(VLOOKUP(D98,DB!A:I,9,0),"")</f>
        <v/>
      </c>
    </row>
    <row r="99" spans="1:12" ht="15" customHeight="1">
      <c r="A99" s="150"/>
      <c r="B99" s="151" t="str">
        <f>IFERROR(VLOOKUP(D99,DB!A:K,11,0),"")</f>
        <v/>
      </c>
      <c r="C99" s="151"/>
      <c r="D99" s="151"/>
      <c r="E99" s="152"/>
      <c r="F99" s="149"/>
      <c r="G99" s="153">
        <f ca="1">IFERROR(NOW()-F99,"")</f>
        <v>45974.499552777779</v>
      </c>
      <c r="H99" s="149"/>
      <c r="I99" s="151" t="str">
        <f>IFERROR(VLOOKUP(D99,DB!A:F,6,0),"")</f>
        <v/>
      </c>
      <c r="J99" s="151" t="str">
        <f>IFERROR(VLOOKUP(D99,DB!A:G,7,0),"")</f>
        <v/>
      </c>
      <c r="K99" s="154"/>
      <c r="L99" s="155" t="str">
        <f>IFERROR(VLOOKUP(D99,DB!A:I,9,0),"")</f>
        <v/>
      </c>
    </row>
    <row r="100" spans="1:12" ht="15" customHeight="1">
      <c r="A100" s="150"/>
      <c r="B100" s="151" t="str">
        <f>IFERROR(VLOOKUP(D100,DB!A:K,11,0),"")</f>
        <v/>
      </c>
      <c r="C100" s="151"/>
      <c r="D100" s="151"/>
      <c r="E100" s="152"/>
      <c r="F100" s="149"/>
      <c r="G100" s="153">
        <f ca="1">IFERROR(NOW()-F100,"")</f>
        <v>45974.499552777779</v>
      </c>
      <c r="H100" s="149"/>
      <c r="I100" s="151" t="str">
        <f>IFERROR(VLOOKUP(D100,DB!A:F,6,0),"")</f>
        <v/>
      </c>
      <c r="J100" s="151" t="str">
        <f>IFERROR(VLOOKUP(D100,DB!A:G,7,0),"")</f>
        <v/>
      </c>
      <c r="K100" s="154"/>
      <c r="L100" s="155" t="str">
        <f>IFERROR(VLOOKUP(D100,DB!A:I,9,0),"")</f>
        <v/>
      </c>
    </row>
    <row r="101" spans="1:12" ht="15" customHeight="1">
      <c r="A101" s="150"/>
      <c r="B101" s="151" t="str">
        <f>IFERROR(VLOOKUP(D101,DB!A:K,11,0),"")</f>
        <v/>
      </c>
      <c r="C101" s="151"/>
      <c r="D101" s="151"/>
      <c r="E101" s="152"/>
      <c r="F101" s="149"/>
      <c r="G101" s="153">
        <f ca="1">IFERROR(NOW()-F101,"")</f>
        <v>45974.499552777779</v>
      </c>
      <c r="H101" s="149"/>
      <c r="I101" s="151" t="str">
        <f>IFERROR(VLOOKUP(D101,DB!A:F,6,0),"")</f>
        <v/>
      </c>
      <c r="J101" s="151" t="str">
        <f>IFERROR(VLOOKUP(D101,DB!A:G,7,0),"")</f>
        <v/>
      </c>
      <c r="K101" s="154"/>
      <c r="L101" s="155" t="str">
        <f>IFERROR(VLOOKUP(D101,DB!A:I,9,0),"")</f>
        <v/>
      </c>
    </row>
    <row r="102" spans="1:12" ht="15" customHeight="1">
      <c r="A102" s="150"/>
      <c r="B102" s="151" t="str">
        <f>IFERROR(VLOOKUP(D102,DB!A:K,11,0),"")</f>
        <v/>
      </c>
      <c r="C102" s="151"/>
      <c r="D102" s="151"/>
      <c r="E102" s="152"/>
      <c r="F102" s="149"/>
      <c r="G102" s="153">
        <f ca="1">IFERROR(NOW()-F102,"")</f>
        <v>45974.499552777779</v>
      </c>
      <c r="H102" s="149"/>
      <c r="I102" s="151" t="str">
        <f>IFERROR(VLOOKUP(D102,DB!A:F,6,0),"")</f>
        <v/>
      </c>
      <c r="J102" s="151" t="str">
        <f>IFERROR(VLOOKUP(D102,DB!A:G,7,0),"")</f>
        <v/>
      </c>
      <c r="K102" s="154"/>
      <c r="L102" s="155" t="str">
        <f>IFERROR(VLOOKUP(D102,DB!A:I,9,0),"")</f>
        <v/>
      </c>
    </row>
    <row r="103" spans="1:12" ht="15" customHeight="1">
      <c r="A103" s="150"/>
      <c r="B103" s="151" t="str">
        <f>IFERROR(VLOOKUP(D103,DB!A:K,11,0),"")</f>
        <v/>
      </c>
      <c r="C103" s="151"/>
      <c r="D103" s="151"/>
      <c r="E103" s="152"/>
      <c r="F103" s="149"/>
      <c r="G103" s="153">
        <f ca="1">IFERROR(NOW()-F103,"")</f>
        <v>45974.499552777779</v>
      </c>
      <c r="H103" s="149"/>
      <c r="I103" s="151" t="str">
        <f>IFERROR(VLOOKUP(D103,DB!A:F,6,0),"")</f>
        <v/>
      </c>
      <c r="J103" s="151" t="str">
        <f>IFERROR(VLOOKUP(D103,DB!A:G,7,0),"")</f>
        <v/>
      </c>
      <c r="K103" s="154"/>
      <c r="L103" s="155" t="str">
        <f>IFERROR(VLOOKUP(D103,DB!A:I,9,0),"")</f>
        <v/>
      </c>
    </row>
    <row r="104" spans="1:12" ht="15" customHeight="1">
      <c r="A104" s="150"/>
      <c r="B104" s="151" t="str">
        <f>IFERROR(VLOOKUP(D104,DB!A:K,11,0),"")</f>
        <v/>
      </c>
      <c r="C104" s="151"/>
      <c r="D104" s="151"/>
      <c r="E104" s="152"/>
      <c r="F104" s="149"/>
      <c r="G104" s="153">
        <f ca="1">IFERROR(NOW()-F104,"")</f>
        <v>45974.499552777779</v>
      </c>
      <c r="H104" s="149"/>
      <c r="I104" s="151" t="str">
        <f>IFERROR(VLOOKUP(D104,DB!A:F,6,0),"")</f>
        <v/>
      </c>
      <c r="J104" s="151" t="str">
        <f>IFERROR(VLOOKUP(D104,DB!A:G,7,0),"")</f>
        <v/>
      </c>
      <c r="K104" s="154"/>
      <c r="L104" s="155" t="str">
        <f>IFERROR(VLOOKUP(D104,DB!A:I,9,0),"")</f>
        <v/>
      </c>
    </row>
    <row r="105" spans="1:12" ht="15" customHeight="1">
      <c r="A105" s="150"/>
      <c r="B105" s="151" t="str">
        <f>IFERROR(VLOOKUP(D105,DB!A:K,11,0),"")</f>
        <v/>
      </c>
      <c r="C105" s="151"/>
      <c r="D105" s="151"/>
      <c r="E105" s="152"/>
      <c r="F105" s="149"/>
      <c r="G105" s="153">
        <f ca="1">IFERROR(NOW()-F105,"")</f>
        <v>45974.499552777779</v>
      </c>
      <c r="H105" s="149"/>
      <c r="I105" s="151" t="str">
        <f>IFERROR(VLOOKUP(D105,DB!A:F,6,0),"")</f>
        <v/>
      </c>
      <c r="J105" s="151" t="str">
        <f>IFERROR(VLOOKUP(D105,DB!A:G,7,0),"")</f>
        <v/>
      </c>
      <c r="K105" s="154"/>
      <c r="L105" s="155" t="str">
        <f>IFERROR(VLOOKUP(D105,DB!A:I,9,0),"")</f>
        <v/>
      </c>
    </row>
    <row r="106" spans="1:12" ht="15" customHeight="1">
      <c r="A106" s="150"/>
      <c r="B106" s="151" t="str">
        <f>IFERROR(VLOOKUP(D106,DB!A:K,11,0),"")</f>
        <v/>
      </c>
      <c r="C106" s="151"/>
      <c r="D106" s="151"/>
      <c r="E106" s="152"/>
      <c r="F106" s="149"/>
      <c r="G106" s="153">
        <f ca="1">IFERROR(NOW()-F106,"")</f>
        <v>45974.499552777779</v>
      </c>
      <c r="H106" s="149"/>
      <c r="I106" s="151" t="str">
        <f>IFERROR(VLOOKUP(D106,DB!A:F,6,0),"")</f>
        <v/>
      </c>
      <c r="J106" s="151" t="str">
        <f>IFERROR(VLOOKUP(D106,DB!A:G,7,0),"")</f>
        <v/>
      </c>
      <c r="K106" s="154"/>
      <c r="L106" s="155" t="str">
        <f>IFERROR(VLOOKUP(D106,DB!A:I,9,0),"")</f>
        <v/>
      </c>
    </row>
    <row r="107" spans="1:12" ht="15" customHeight="1">
      <c r="A107" s="150"/>
      <c r="B107" s="151" t="str">
        <f>IFERROR(VLOOKUP(D107,DB!A:K,11,0),"")</f>
        <v/>
      </c>
      <c r="C107" s="151"/>
      <c r="D107" s="151"/>
      <c r="E107" s="152"/>
      <c r="F107" s="149"/>
      <c r="G107" s="153">
        <f ca="1">IFERROR(NOW()-F107,"")</f>
        <v>45974.499552777779</v>
      </c>
      <c r="H107" s="149"/>
      <c r="I107" s="151" t="str">
        <f>IFERROR(VLOOKUP(D107,DB!A:F,6,0),"")</f>
        <v/>
      </c>
      <c r="J107" s="151" t="str">
        <f>IFERROR(VLOOKUP(D107,DB!A:G,7,0),"")</f>
        <v/>
      </c>
      <c r="K107" s="154"/>
      <c r="L107" s="155" t="str">
        <f>IFERROR(VLOOKUP(D107,DB!A:I,9,0),"")</f>
        <v/>
      </c>
    </row>
    <row r="108" spans="1:12" ht="15" customHeight="1">
      <c r="A108" s="150"/>
      <c r="B108" s="151" t="str">
        <f>IFERROR(VLOOKUP(D108,DB!A:K,11,0),"")</f>
        <v/>
      </c>
      <c r="C108" s="151"/>
      <c r="D108" s="151"/>
      <c r="E108" s="152"/>
      <c r="F108" s="149"/>
      <c r="G108" s="153">
        <f ca="1">IFERROR(NOW()-F108,"")</f>
        <v>45974.499552777779</v>
      </c>
      <c r="H108" s="149"/>
      <c r="I108" s="151" t="str">
        <f>IFERROR(VLOOKUP(D108,DB!A:F,6,0),"")</f>
        <v/>
      </c>
      <c r="J108" s="151" t="str">
        <f>IFERROR(VLOOKUP(D108,DB!A:G,7,0),"")</f>
        <v/>
      </c>
      <c r="K108" s="154"/>
      <c r="L108" s="155" t="str">
        <f>IFERROR(VLOOKUP(D108,DB!A:I,9,0),"")</f>
        <v/>
      </c>
    </row>
    <row r="109" spans="1:12" ht="15" customHeight="1">
      <c r="A109" s="150"/>
      <c r="B109" s="151" t="str">
        <f>IFERROR(VLOOKUP(D109,DB!A:K,11,0),"")</f>
        <v/>
      </c>
      <c r="C109" s="151"/>
      <c r="D109" s="151"/>
      <c r="E109" s="152"/>
      <c r="F109" s="149"/>
      <c r="G109" s="153">
        <f ca="1">IFERROR(NOW()-F109,"")</f>
        <v>45974.499552777779</v>
      </c>
      <c r="H109" s="149"/>
      <c r="I109" s="151" t="str">
        <f>IFERROR(VLOOKUP(D109,DB!A:F,6,0),"")</f>
        <v/>
      </c>
      <c r="J109" s="151" t="str">
        <f>IFERROR(VLOOKUP(D109,DB!A:G,7,0),"")</f>
        <v/>
      </c>
      <c r="K109" s="154"/>
      <c r="L109" s="155" t="str">
        <f>IFERROR(VLOOKUP(D109,DB!A:I,9,0),"")</f>
        <v/>
      </c>
    </row>
    <row r="110" spans="1:12" ht="15" customHeight="1">
      <c r="A110" s="150"/>
      <c r="B110" s="151" t="str">
        <f>IFERROR(VLOOKUP(D110,DB!A:K,11,0),"")</f>
        <v/>
      </c>
      <c r="C110" s="151"/>
      <c r="D110" s="151"/>
      <c r="E110" s="152"/>
      <c r="F110" s="149"/>
      <c r="G110" s="153">
        <f ca="1">IFERROR(NOW()-F110,"")</f>
        <v>45974.499552777779</v>
      </c>
      <c r="H110" s="149"/>
      <c r="I110" s="151" t="str">
        <f>IFERROR(VLOOKUP(D110,DB!A:F,6,0),"")</f>
        <v/>
      </c>
      <c r="J110" s="151" t="str">
        <f>IFERROR(VLOOKUP(D110,DB!A:G,7,0),"")</f>
        <v/>
      </c>
      <c r="K110" s="154"/>
      <c r="L110" s="155" t="str">
        <f>IFERROR(VLOOKUP(D110,DB!A:I,9,0),"")</f>
        <v/>
      </c>
    </row>
    <row r="111" spans="1:12" ht="15" customHeight="1">
      <c r="A111" s="150"/>
      <c r="B111" s="151" t="str">
        <f>IFERROR(VLOOKUP(D111,DB!A:K,11,0),"")</f>
        <v/>
      </c>
      <c r="C111" s="151"/>
      <c r="D111" s="151"/>
      <c r="E111" s="152"/>
      <c r="F111" s="149"/>
      <c r="G111" s="153">
        <f ca="1">IFERROR(NOW()-F111,"")</f>
        <v>45974.499552777779</v>
      </c>
      <c r="H111" s="149"/>
      <c r="I111" s="151" t="str">
        <f>IFERROR(VLOOKUP(D111,DB!A:F,6,0),"")</f>
        <v/>
      </c>
      <c r="J111" s="151" t="str">
        <f>IFERROR(VLOOKUP(D111,DB!A:G,7,0),"")</f>
        <v/>
      </c>
      <c r="K111" s="154"/>
      <c r="L111" s="155" t="str">
        <f>IFERROR(VLOOKUP(D111,DB!A:I,9,0),"")</f>
        <v/>
      </c>
    </row>
    <row r="112" spans="1:12" ht="15" customHeight="1">
      <c r="A112" s="150"/>
      <c r="B112" s="151" t="str">
        <f>IFERROR(VLOOKUP(D112,DB!A:K,11,0),"")</f>
        <v/>
      </c>
      <c r="C112" s="151"/>
      <c r="D112" s="151"/>
      <c r="E112" s="152"/>
      <c r="F112" s="149"/>
      <c r="G112" s="153">
        <f ca="1">IFERROR(NOW()-F112,"")</f>
        <v>45974.499552777779</v>
      </c>
      <c r="H112" s="149"/>
      <c r="I112" s="151" t="str">
        <f>IFERROR(VLOOKUP(D112,DB!A:F,6,0),"")</f>
        <v/>
      </c>
      <c r="J112" s="151" t="str">
        <f>IFERROR(VLOOKUP(D112,DB!A:G,7,0),"")</f>
        <v/>
      </c>
      <c r="K112" s="154"/>
      <c r="L112" s="155" t="str">
        <f>IFERROR(VLOOKUP(D112,DB!A:I,9,0),"")</f>
        <v/>
      </c>
    </row>
  </sheetData>
  <customSheetViews>
    <customSheetView guid="{F6042A99-DD27-4453-835D-0834D95730CC}" filter="1" showAutoFilter="1">
      <pageMargins left="0" right="0" top="0" bottom="0" header="0" footer="0"/>
      <autoFilter ref="B1:M1" xr:uid="{FAA2EC8B-3C2D-43F3-A052-946A2835FBA1}"/>
    </customSheetView>
  </customSheetViews>
  <dataValidations count="2">
    <dataValidation allowBlank="1" showInputMessage="1" showErrorMessage="1" sqref="E1" xr:uid="{5DBA255D-CDD9-49FB-AD3C-AF70AB4EE696}"/>
    <dataValidation type="list" allowBlank="1" showInputMessage="1" showErrorMessage="1" sqref="E2:E11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59"/>
  <sheetViews>
    <sheetView workbookViewId="0">
      <selection activeCell="F4" sqref="F4"/>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39025</v>
      </c>
      <c r="N1" s="88" t="s">
        <v>39026</v>
      </c>
      <c r="O1" s="88" t="s">
        <v>39027</v>
      </c>
      <c r="P1" s="88" t="s">
        <v>39028</v>
      </c>
      <c r="Q1" s="88" t="s">
        <v>39029</v>
      </c>
      <c r="R1" s="88" t="s">
        <v>39030</v>
      </c>
      <c r="S1" s="88" t="s">
        <v>39031</v>
      </c>
      <c r="T1" s="88" t="s">
        <v>39032</v>
      </c>
      <c r="U1" s="88" t="s">
        <v>39033</v>
      </c>
      <c r="V1" s="88" t="s">
        <v>39034</v>
      </c>
      <c r="W1" s="88" t="s">
        <v>39035</v>
      </c>
      <c r="X1" s="88" t="s">
        <v>39036</v>
      </c>
      <c r="Y1" s="88" t="s">
        <v>39037</v>
      </c>
      <c r="Z1" s="88" t="s">
        <v>39038</v>
      </c>
      <c r="AA1" s="88" t="s">
        <v>39039</v>
      </c>
      <c r="AB1" s="88" t="s">
        <v>39040</v>
      </c>
      <c r="AC1" s="88" t="s">
        <v>39041</v>
      </c>
      <c r="AD1" s="88" t="s">
        <v>39042</v>
      </c>
      <c r="AE1" s="88" t="s">
        <v>39043</v>
      </c>
      <c r="AF1" s="88" t="s">
        <v>39044</v>
      </c>
      <c r="AG1" s="88" t="s">
        <v>39045</v>
      </c>
      <c r="AH1" s="88" t="s">
        <v>39046</v>
      </c>
      <c r="AI1" s="88" t="s">
        <v>39047</v>
      </c>
      <c r="AJ1" s="88" t="s">
        <v>39048</v>
      </c>
      <c r="AK1" s="88" t="s">
        <v>39049</v>
      </c>
      <c r="AL1" s="88" t="s">
        <v>39050</v>
      </c>
      <c r="AM1" s="88" t="s">
        <v>39051</v>
      </c>
      <c r="AN1" s="88" t="s">
        <v>39052</v>
      </c>
      <c r="AO1" s="88" t="s">
        <v>39053</v>
      </c>
      <c r="AP1" s="88" t="s">
        <v>39054</v>
      </c>
      <c r="AQ1" s="88" t="s">
        <v>39055</v>
      </c>
      <c r="AR1" s="88" t="s">
        <v>39056</v>
      </c>
      <c r="AS1" s="88" t="s">
        <v>39057</v>
      </c>
      <c r="AT1" s="88" t="s">
        <v>39058</v>
      </c>
      <c r="AU1" s="88" t="s">
        <v>39059</v>
      </c>
      <c r="AV1" s="88" t="s">
        <v>39060</v>
      </c>
      <c r="AW1" s="88" t="s">
        <v>39061</v>
      </c>
      <c r="AX1" s="88" t="s">
        <v>39062</v>
      </c>
      <c r="AY1" s="88" t="s">
        <v>39063</v>
      </c>
      <c r="AZ1" s="88" t="s">
        <v>39064</v>
      </c>
      <c r="BA1" s="88" t="s">
        <v>39065</v>
      </c>
      <c r="BB1" s="88" t="s">
        <v>39066</v>
      </c>
      <c r="BC1" s="88" t="s">
        <v>39067</v>
      </c>
      <c r="BD1" s="88" t="s">
        <v>39068</v>
      </c>
      <c r="BE1" s="88" t="s">
        <v>39069</v>
      </c>
      <c r="BF1" s="88" t="s">
        <v>39070</v>
      </c>
      <c r="BG1" s="88" t="s">
        <v>39071</v>
      </c>
      <c r="BH1" s="88" t="s">
        <v>39072</v>
      </c>
      <c r="BI1" s="88" t="s">
        <v>39073</v>
      </c>
      <c r="BJ1" s="88" t="s">
        <v>39074</v>
      </c>
      <c r="BK1" s="88" t="s">
        <v>39075</v>
      </c>
      <c r="BL1" s="88" t="s">
        <v>39076</v>
      </c>
      <c r="BM1" s="88" t="s">
        <v>39077</v>
      </c>
      <c r="BN1" s="88" t="s">
        <v>39078</v>
      </c>
      <c r="BO1" s="88" t="s">
        <v>39079</v>
      </c>
      <c r="BP1" s="88" t="s">
        <v>39080</v>
      </c>
      <c r="BQ1" s="88" t="s">
        <v>39081</v>
      </c>
      <c r="BR1" s="88" t="s">
        <v>39082</v>
      </c>
      <c r="BS1" s="88" t="s">
        <v>39083</v>
      </c>
      <c r="BT1" s="88" t="s">
        <v>39084</v>
      </c>
      <c r="BU1" s="88" t="s">
        <v>39085</v>
      </c>
      <c r="BV1" s="88" t="s">
        <v>39086</v>
      </c>
      <c r="BW1" s="88" t="s">
        <v>39087</v>
      </c>
      <c r="BX1" s="88" t="s">
        <v>39088</v>
      </c>
      <c r="BY1" s="88" t="s">
        <v>39089</v>
      </c>
      <c r="BZ1" s="88" t="s">
        <v>39090</v>
      </c>
      <c r="CA1" s="88" t="s">
        <v>39091</v>
      </c>
      <c r="CB1" s="88" t="s">
        <v>39092</v>
      </c>
      <c r="CC1" s="88" t="s">
        <v>39093</v>
      </c>
      <c r="CD1" s="88" t="s">
        <v>39094</v>
      </c>
      <c r="CE1" s="88" t="s">
        <v>39095</v>
      </c>
      <c r="CF1" s="88" t="s">
        <v>39096</v>
      </c>
      <c r="CG1" s="88" t="s">
        <v>39097</v>
      </c>
      <c r="CH1" s="88" t="s">
        <v>39098</v>
      </c>
      <c r="CI1" s="88" t="s">
        <v>39099</v>
      </c>
      <c r="CJ1" s="88" t="s">
        <v>39100</v>
      </c>
    </row>
    <row r="2" spans="1:88" s="68" customFormat="1" ht="31.5" customHeight="1">
      <c r="A2" s="61" t="s">
        <v>39101</v>
      </c>
      <c r="B2" s="61" t="s">
        <v>27</v>
      </c>
      <c r="C2" s="61">
        <v>1</v>
      </c>
      <c r="D2" s="61" t="s">
        <v>19542</v>
      </c>
      <c r="E2" s="85" t="s">
        <v>39102</v>
      </c>
      <c r="F2" s="74">
        <v>45322.056979166664</v>
      </c>
      <c r="G2" s="75" t="s">
        <v>39103</v>
      </c>
      <c r="H2" s="87">
        <v>45322.050729166665</v>
      </c>
      <c r="I2" s="61" t="s">
        <v>88</v>
      </c>
      <c r="J2" s="61" t="s">
        <v>65</v>
      </c>
      <c r="K2" s="86" t="s">
        <v>39104</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39105</v>
      </c>
      <c r="B3" s="61" t="str">
        <f>IFERROR(VLOOKUP(D3,DB!A:K,11,0),"")</f>
        <v>R2</v>
      </c>
      <c r="C3" s="61">
        <v>1</v>
      </c>
      <c r="D3" s="61" t="s">
        <v>25643</v>
      </c>
      <c r="E3" s="85" t="s">
        <v>39021</v>
      </c>
      <c r="F3" s="74">
        <v>45824.999837962961</v>
      </c>
      <c r="G3" s="75">
        <f t="shared" ref="G3" ca="1" si="0">IFERROR(NOW()-F3,"-")</f>
        <v>149.49971481481771</v>
      </c>
      <c r="H3" s="74">
        <v>45824.993587962963</v>
      </c>
      <c r="I3" s="61" t="str">
        <f>IFERROR(VLOOKUP(D3,DB!A:F,6,0),"")</f>
        <v>Generator-SG</v>
      </c>
      <c r="J3" s="61" t="str">
        <f>IFERROR(VLOOKUP(D3,DB!A:G,7,0),"")</f>
        <v>Good</v>
      </c>
      <c r="K3" s="86" t="s">
        <v>39106</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39107</v>
      </c>
      <c r="B4" s="18" t="str">
        <f>IFERROR(VLOOKUP(D4,DB!A:K,11,0),"")</f>
        <v>R2</v>
      </c>
      <c r="C4" s="18">
        <v>1</v>
      </c>
      <c r="D4" s="18" t="s">
        <v>24534</v>
      </c>
      <c r="E4" s="103" t="s">
        <v>39021</v>
      </c>
      <c r="F4" s="104">
        <v>45974.326226851852</v>
      </c>
      <c r="G4" s="105">
        <f t="shared" ref="G4:G9" ca="1" si="1">IFERROR(NOW()-F4,"-")</f>
        <v>0.17332592592720175</v>
      </c>
      <c r="H4" s="104">
        <v>45974.301817129628</v>
      </c>
      <c r="I4" s="18" t="str">
        <f>IFERROR(VLOOKUP(D4,DB!A:F,6,0),"")</f>
        <v>SCECO</v>
      </c>
      <c r="J4" s="18" t="str">
        <f>IFERROR(VLOOKUP(D4,DB!A:G,7,0),"")</f>
        <v>Vandalized</v>
      </c>
      <c r="K4" s="19" t="s">
        <v>39108</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t="s">
        <v>39109</v>
      </c>
      <c r="B5" s="18" t="str">
        <f>IFERROR(VLOOKUP(D5,DB!A:K,11,0),"")</f>
        <v>R2</v>
      </c>
      <c r="C5" s="18">
        <v>1</v>
      </c>
      <c r="D5" s="18" t="s">
        <v>22777</v>
      </c>
      <c r="E5" s="103" t="s">
        <v>39021</v>
      </c>
      <c r="F5" s="104">
        <v>45974.440960648149</v>
      </c>
      <c r="G5" s="105">
        <f t="shared" ca="1" si="1"/>
        <v>5.8592129629687406E-2</v>
      </c>
      <c r="H5" s="104">
        <v>45974.437488425923</v>
      </c>
      <c r="I5" s="18" t="str">
        <f>IFERROR(VLOOKUP(D5,DB!A:F,6,0),"")</f>
        <v>SCECO</v>
      </c>
      <c r="J5" s="18" t="str">
        <f>IFERROR(VLOOKUP(D5,DB!A:G,7,0),"")</f>
        <v>Dead</v>
      </c>
      <c r="K5" s="19" t="s">
        <v>39110</v>
      </c>
      <c r="L5" s="18" t="str">
        <f>IFERROR(VLOOKUP(D5,DB!A:I,9,0),"")</f>
        <v>Latis</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9"/>
      <c r="E6" s="103"/>
      <c r="F6" s="104"/>
      <c r="G6" s="105">
        <f t="shared" ca="1" si="1"/>
        <v>45974.499552777779</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45974.499552777779</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45974.499552777779</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27"/>
      <c r="B9" s="128" t="str">
        <f>IFERROR(VLOOKUP(D9,DB!A:K,11,0),"")</f>
        <v/>
      </c>
      <c r="C9" s="128"/>
      <c r="D9" s="128"/>
      <c r="E9" s="129"/>
      <c r="F9" s="130"/>
      <c r="G9" s="131">
        <f t="shared" ca="1" si="1"/>
        <v>45974.499552777779</v>
      </c>
      <c r="H9" s="130"/>
      <c r="I9" s="128" t="str">
        <f>IFERROR(VLOOKUP(D9,DB!A:F,6,0),"")</f>
        <v/>
      </c>
      <c r="J9" s="128" t="str">
        <f>IFERROR(VLOOKUP(D9,DB!A:G,7,0),"")</f>
        <v/>
      </c>
      <c r="K9" s="132"/>
      <c r="L9" s="128" t="str">
        <f>IFERROR(VLOOKUP(D9,DB!A:I,9,0),"")</f>
        <v/>
      </c>
      <c r="M9" s="128"/>
      <c r="N9" s="128"/>
      <c r="O9" s="128"/>
      <c r="P9" s="128"/>
      <c r="Q9" s="128"/>
      <c r="R9" s="128"/>
      <c r="S9" s="128"/>
      <c r="T9" s="128"/>
      <c r="U9" s="128"/>
      <c r="V9" s="128"/>
      <c r="W9" s="128"/>
      <c r="X9" s="128"/>
      <c r="Y9" s="128"/>
      <c r="Z9" s="128"/>
      <c r="AA9" s="128"/>
      <c r="AB9" s="128"/>
      <c r="AC9" s="128"/>
      <c r="AD9" s="128"/>
      <c r="AE9" s="128"/>
      <c r="AF9" s="128"/>
      <c r="AG9" s="128"/>
      <c r="AH9" s="128"/>
      <c r="AI9" s="128"/>
      <c r="AJ9" s="128"/>
      <c r="AK9" s="128"/>
      <c r="AL9" s="128"/>
      <c r="AM9" s="128"/>
      <c r="AN9" s="128"/>
      <c r="AO9" s="128"/>
      <c r="AP9" s="128"/>
      <c r="AQ9" s="128"/>
      <c r="AR9" s="128"/>
      <c r="AS9" s="128"/>
      <c r="AT9" s="128"/>
      <c r="AU9" s="128"/>
      <c r="AV9" s="128"/>
      <c r="AW9" s="128"/>
      <c r="AX9" s="128"/>
      <c r="AY9" s="128"/>
      <c r="AZ9" s="128"/>
      <c r="BA9" s="128"/>
      <c r="BB9" s="128"/>
      <c r="BC9" s="128"/>
      <c r="BD9" s="128"/>
      <c r="BE9" s="128"/>
      <c r="BF9" s="128"/>
      <c r="BG9" s="128"/>
      <c r="BH9" s="128"/>
      <c r="BI9" s="128"/>
      <c r="BJ9" s="128"/>
      <c r="BK9" s="128"/>
      <c r="BL9" s="128"/>
      <c r="BM9" s="128"/>
      <c r="BN9" s="128"/>
      <c r="BO9" s="128"/>
      <c r="BP9" s="128"/>
      <c r="BQ9" s="128"/>
      <c r="BR9" s="128"/>
      <c r="BS9" s="128"/>
      <c r="BT9" s="128"/>
      <c r="BU9" s="128"/>
      <c r="BV9" s="128"/>
      <c r="BW9" s="128"/>
      <c r="BX9" s="128"/>
      <c r="BY9" s="128"/>
      <c r="BZ9" s="128"/>
      <c r="CA9" s="128"/>
      <c r="CB9" s="128"/>
      <c r="CC9" s="128"/>
      <c r="CD9" s="128"/>
      <c r="CE9" s="128"/>
      <c r="CF9" s="128"/>
      <c r="CG9" s="128"/>
      <c r="CH9" s="128"/>
      <c r="CI9" s="128"/>
      <c r="CJ9" s="133"/>
    </row>
    <row r="10" spans="1:88" ht="31.5" customHeight="1">
      <c r="A10" s="102"/>
      <c r="B10" s="18" t="str">
        <f>IFERROR(VLOOKUP(D10,DB!A:K,11,0),"")</f>
        <v/>
      </c>
      <c r="C10" s="18"/>
      <c r="D10" s="18"/>
      <c r="E10" s="103"/>
      <c r="F10" s="104"/>
      <c r="G10" s="105">
        <f ca="1">IFERROR(NOW()-F10,"-")</f>
        <v>45974.499552777779</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R2</v>
      </c>
      <c r="C11" s="18"/>
      <c r="D11" s="18" t="s">
        <v>25760</v>
      </c>
      <c r="E11" s="103"/>
      <c r="F11" s="104"/>
      <c r="G11" s="105">
        <f ca="1">IFERROR(NOW()-F11,"-")</f>
        <v>45974.499552777779</v>
      </c>
      <c r="H11" s="104"/>
      <c r="I11" s="18" t="str">
        <f>IFERROR(VLOOKUP(D11,DB!A:F,6,0),"")</f>
        <v>SCECO</v>
      </c>
      <c r="J11" s="18" t="str">
        <f>IFERROR(VLOOKUP(D11,DB!A:G,7,0),"")</f>
        <v>Good</v>
      </c>
      <c r="K11" s="19"/>
      <c r="L11" s="18" t="str">
        <f>IFERROR(VLOOKUP(D11,DB!A:I,9,0),"")</f>
        <v>Latis</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45974.499552777779</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45974.499552777779</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45974.499552777779</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45974.499552777779</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45974.499552777779</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45974.499552777779</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s="156" customFormat="1" ht="31.5" customHeight="1">
      <c r="A18" s="102"/>
      <c r="B18" s="18" t="str">
        <f>IFERROR(VLOOKUP(D18,DB!A:K,11,0),"")</f>
        <v/>
      </c>
      <c r="C18" s="18"/>
      <c r="D18" s="18"/>
      <c r="E18" s="103"/>
      <c r="F18" s="104"/>
      <c r="G18" s="105">
        <f ca="1">IFERROR(NOW()-F18,"-")</f>
        <v>45974.499552777779</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45974.499552777779</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45974.499552777779</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45974.499552777779</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27"/>
      <c r="B22" s="128" t="str">
        <f>IFERROR(VLOOKUP(D22,DB!A:K,11,0),"")</f>
        <v/>
      </c>
      <c r="C22" s="128"/>
      <c r="D22" s="128"/>
      <c r="E22" s="129"/>
      <c r="F22" s="130"/>
      <c r="G22" s="131">
        <f ca="1">IFERROR(NOW()-F22,"-")</f>
        <v>45974.499552777779</v>
      </c>
      <c r="H22" s="130"/>
      <c r="I22" s="128" t="str">
        <f>IFERROR(VLOOKUP(D22,DB!A:F,6,0),"")</f>
        <v/>
      </c>
      <c r="J22" s="128" t="str">
        <f>IFERROR(VLOOKUP(D22,DB!A:G,7,0),"")</f>
        <v/>
      </c>
      <c r="K22" s="132"/>
      <c r="L22" s="128" t="str">
        <f>IFERROR(VLOOKUP(D22,DB!A:I,9,0),"")</f>
        <v/>
      </c>
      <c r="M22" s="128"/>
      <c r="N22" s="128"/>
      <c r="O22" s="128"/>
      <c r="P22" s="128"/>
      <c r="Q22" s="128"/>
      <c r="R22" s="128"/>
      <c r="S22" s="128"/>
      <c r="T22" s="128"/>
      <c r="U22" s="128"/>
      <c r="V22" s="128"/>
      <c r="W22" s="128"/>
      <c r="X22" s="128"/>
      <c r="Y22" s="128"/>
      <c r="Z22" s="128"/>
      <c r="AA22" s="128"/>
      <c r="AB22" s="128"/>
      <c r="AC22" s="128"/>
      <c r="AD22" s="128"/>
      <c r="AE22" s="128"/>
      <c r="AF22" s="128"/>
      <c r="AG22" s="128"/>
      <c r="AH22" s="128"/>
      <c r="AI22" s="128"/>
      <c r="AJ22" s="128"/>
      <c r="AK22" s="128"/>
      <c r="AL22" s="128"/>
      <c r="AM22" s="128"/>
      <c r="AN22" s="128"/>
      <c r="AO22" s="128"/>
      <c r="AP22" s="128"/>
      <c r="AQ22" s="128"/>
      <c r="AR22" s="128"/>
      <c r="AS22" s="128"/>
      <c r="AT22" s="128"/>
      <c r="AU22" s="128"/>
      <c r="AV22" s="128"/>
      <c r="AW22" s="128"/>
      <c r="AX22" s="128"/>
      <c r="AY22" s="128"/>
      <c r="AZ22" s="128"/>
      <c r="BA22" s="128"/>
      <c r="BB22" s="128"/>
      <c r="BC22" s="128"/>
      <c r="BD22" s="128"/>
      <c r="BE22" s="128"/>
      <c r="BF22" s="128"/>
      <c r="BG22" s="128"/>
      <c r="BH22" s="128"/>
      <c r="BI22" s="128"/>
      <c r="BJ22" s="128"/>
      <c r="BK22" s="128"/>
      <c r="BL22" s="128"/>
      <c r="BM22" s="128"/>
      <c r="BN22" s="128"/>
      <c r="BO22" s="128"/>
      <c r="BP22" s="128"/>
      <c r="BQ22" s="128"/>
      <c r="BR22" s="128"/>
      <c r="BS22" s="128"/>
      <c r="BT22" s="128"/>
      <c r="BU22" s="128"/>
      <c r="BV22" s="128"/>
      <c r="BW22" s="128"/>
      <c r="BX22" s="128"/>
      <c r="BY22" s="128"/>
      <c r="BZ22" s="128"/>
      <c r="CA22" s="128"/>
      <c r="CB22" s="128"/>
      <c r="CC22" s="128"/>
      <c r="CD22" s="128"/>
      <c r="CE22" s="128"/>
      <c r="CF22" s="128"/>
      <c r="CG22" s="128"/>
      <c r="CH22" s="128"/>
      <c r="CI22" s="128"/>
      <c r="CJ22" s="133"/>
    </row>
    <row r="23" spans="1:88" ht="31.5" customHeight="1">
      <c r="A23" s="102"/>
      <c r="B23" s="18" t="str">
        <f>IFERROR(VLOOKUP(D23,DB!A:K,11,0),"")</f>
        <v/>
      </c>
      <c r="C23" s="18"/>
      <c r="D23" s="18"/>
      <c r="E23" s="103"/>
      <c r="F23" s="104"/>
      <c r="G23" s="105">
        <f ca="1">IFERROR(NOW()-F23,"-")</f>
        <v>45974.499552777779</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45974.499552777779</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45974.499552777779</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45974.499552777779</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45974.499552777779</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45974.499552777779</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45974.499552777779</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45974.499552777779</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45974.499552777779</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45974.499552777779</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45974.499552777779</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45974.499552777779</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45974.499552777779</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45974.499552777779</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45974.499552777779</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02"/>
      <c r="B38" s="18" t="str">
        <f>IFERROR(VLOOKUP(D38,DB!A:K,11,0),"")</f>
        <v/>
      </c>
      <c r="C38" s="18"/>
      <c r="D38" s="18"/>
      <c r="E38" s="103"/>
      <c r="F38" s="104"/>
      <c r="G38" s="105">
        <f ca="1">IFERROR(NOW()-F38,"-")</f>
        <v>45974.499552777779</v>
      </c>
      <c r="H38" s="104"/>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00"/>
    </row>
    <row r="39" spans="1:88" ht="31.5" customHeight="1">
      <c r="A39" s="102"/>
      <c r="B39" s="18" t="str">
        <f>IFERROR(VLOOKUP(D39,DB!A:K,11,0),"")</f>
        <v/>
      </c>
      <c r="C39" s="18"/>
      <c r="D39" s="18"/>
      <c r="E39" s="103"/>
      <c r="F39" s="104"/>
      <c r="G39" s="105">
        <f ca="1">IFERROR(NOW()-F39,"-")</f>
        <v>45974.499552777779</v>
      </c>
      <c r="H39" s="104"/>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00"/>
    </row>
    <row r="40" spans="1:88" ht="31.5" customHeight="1">
      <c r="A40" s="102"/>
      <c r="B40" s="18" t="str">
        <f>IFERROR(VLOOKUP(D40,DB!A:K,11,0),"")</f>
        <v/>
      </c>
      <c r="C40" s="18"/>
      <c r="D40" s="18"/>
      <c r="E40" s="103"/>
      <c r="F40" s="104"/>
      <c r="G40" s="105">
        <f ca="1">IFERROR(NOW()-F40,"-")</f>
        <v>45974.499552777779</v>
      </c>
      <c r="H40" s="104"/>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00"/>
    </row>
    <row r="41" spans="1:88" ht="31.5" customHeight="1">
      <c r="A41" s="102"/>
      <c r="B41" s="18" t="str">
        <f>IFERROR(VLOOKUP(D41,DB!A:K,11,0),"")</f>
        <v/>
      </c>
      <c r="C41" s="18"/>
      <c r="D41" s="18"/>
      <c r="E41" s="103"/>
      <c r="F41" s="104"/>
      <c r="G41" s="105">
        <f ca="1">IFERROR(NOW()-F41,"-")</f>
        <v>45974.499552777779</v>
      </c>
      <c r="H41" s="104"/>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00"/>
    </row>
    <row r="42" spans="1:88" ht="31.5" customHeight="1">
      <c r="A42" s="102"/>
      <c r="B42" s="18" t="str">
        <f>IFERROR(VLOOKUP(D42,DB!A:K,11,0),"")</f>
        <v/>
      </c>
      <c r="C42" s="18"/>
      <c r="D42" s="18"/>
      <c r="E42" s="103"/>
      <c r="F42" s="104"/>
      <c r="G42" s="105">
        <f ca="1">IFERROR(NOW()-F42,"-")</f>
        <v>45974.499552777779</v>
      </c>
      <c r="H42" s="104"/>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00"/>
    </row>
    <row r="43" spans="1:88" ht="31.5" customHeight="1">
      <c r="A43" s="102"/>
      <c r="B43" s="18" t="str">
        <f>IFERROR(VLOOKUP(D43,DB!A:K,11,0),"")</f>
        <v/>
      </c>
      <c r="C43" s="18"/>
      <c r="D43" s="18"/>
      <c r="E43" s="103"/>
      <c r="F43" s="104"/>
      <c r="G43" s="105">
        <f ca="1">IFERROR(NOW()-F43,"-")</f>
        <v>45974.499552777779</v>
      </c>
      <c r="H43" s="104"/>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00"/>
    </row>
    <row r="44" spans="1:88" ht="31.5" customHeight="1">
      <c r="A44" s="102"/>
      <c r="B44" s="18" t="str">
        <f>IFERROR(VLOOKUP(D44,DB!A:K,11,0),"")</f>
        <v/>
      </c>
      <c r="C44" s="18"/>
      <c r="D44" s="18"/>
      <c r="E44" s="103"/>
      <c r="F44" s="104"/>
      <c r="G44" s="105">
        <f ca="1">IFERROR(NOW()-F44,"-")</f>
        <v>45974.499552777779</v>
      </c>
      <c r="H44" s="104"/>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00"/>
    </row>
    <row r="45" spans="1:88" ht="31.5" customHeight="1">
      <c r="A45" s="102"/>
      <c r="B45" s="18" t="str">
        <f>IFERROR(VLOOKUP(D45,DB!A:K,11,0),"")</f>
        <v/>
      </c>
      <c r="C45" s="18"/>
      <c r="D45" s="18"/>
      <c r="E45" s="103"/>
      <c r="F45" s="104"/>
      <c r="G45" s="105">
        <f ca="1">IFERROR(NOW()-F45,"-")</f>
        <v>45974.499552777779</v>
      </c>
      <c r="H45" s="104"/>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00"/>
    </row>
    <row r="46" spans="1:88" ht="31.5" customHeight="1">
      <c r="A46" s="102"/>
      <c r="B46" s="18" t="str">
        <f>IFERROR(VLOOKUP(D46,DB!A:K,11,0),"")</f>
        <v/>
      </c>
      <c r="C46" s="18"/>
      <c r="D46" s="18"/>
      <c r="E46" s="103"/>
      <c r="F46" s="104"/>
      <c r="G46" s="105">
        <f ca="1">IFERROR(NOW()-F46,"-")</f>
        <v>45974.499552777779</v>
      </c>
      <c r="H46" s="104"/>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00"/>
    </row>
    <row r="47" spans="1:88" ht="31.5" customHeight="1">
      <c r="A47" s="102"/>
      <c r="B47" s="18" t="str">
        <f>IFERROR(VLOOKUP(D47,DB!A:K,11,0),"")</f>
        <v/>
      </c>
      <c r="C47" s="18"/>
      <c r="D47" s="18"/>
      <c r="E47" s="103"/>
      <c r="F47" s="104"/>
      <c r="G47" s="105">
        <f ca="1">IFERROR(NOW()-F47,"-")</f>
        <v>45974.499552777779</v>
      </c>
      <c r="H47" s="104"/>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00"/>
    </row>
    <row r="48" spans="1:88" ht="31.5" customHeight="1">
      <c r="A48" s="102"/>
      <c r="B48" s="18" t="str">
        <f>IFERROR(VLOOKUP(D48,DB!A:K,11,0),"")</f>
        <v/>
      </c>
      <c r="C48" s="18"/>
      <c r="D48" s="18"/>
      <c r="E48" s="103"/>
      <c r="F48" s="104"/>
      <c r="G48" s="105">
        <f ca="1">IFERROR(NOW()-F48,"-")</f>
        <v>45974.499552777779</v>
      </c>
      <c r="H48" s="104"/>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00"/>
    </row>
    <row r="49" spans="1:88" ht="31.5" customHeight="1">
      <c r="A49" s="102"/>
      <c r="B49" s="18" t="str">
        <f>IFERROR(VLOOKUP(D49,DB!A:K,11,0),"")</f>
        <v/>
      </c>
      <c r="C49" s="18"/>
      <c r="D49" s="18"/>
      <c r="E49" s="103"/>
      <c r="F49" s="104"/>
      <c r="G49" s="105">
        <f ca="1">IFERROR(NOW()-F49,"-")</f>
        <v>45974.499552777779</v>
      </c>
      <c r="H49" s="104"/>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00"/>
    </row>
    <row r="50" spans="1:88" ht="31.5" customHeight="1">
      <c r="A50" s="102"/>
      <c r="B50" s="18" t="str">
        <f>IFERROR(VLOOKUP(D50,DB!A:K,11,0),"")</f>
        <v/>
      </c>
      <c r="C50" s="18"/>
      <c r="D50" s="18"/>
      <c r="E50" s="103"/>
      <c r="F50" s="104"/>
      <c r="G50" s="105">
        <f ca="1">IFERROR(NOW()-F50,"-")</f>
        <v>45974.499552777779</v>
      </c>
      <c r="H50" s="104"/>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00"/>
    </row>
    <row r="51" spans="1:88" ht="31.5" customHeight="1">
      <c r="A51" s="102"/>
      <c r="B51" s="18" t="str">
        <f>IFERROR(VLOOKUP(D51,DB!A:K,11,0),"")</f>
        <v/>
      </c>
      <c r="C51" s="18"/>
      <c r="D51" s="18"/>
      <c r="E51" s="103"/>
      <c r="F51" s="104"/>
      <c r="G51" s="105">
        <f ca="1">IFERROR(NOW()-F51,"-")</f>
        <v>45974.499552777779</v>
      </c>
      <c r="H51" s="104"/>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00"/>
    </row>
    <row r="52" spans="1:88" ht="31.5" customHeight="1">
      <c r="A52" s="102"/>
      <c r="B52" s="18" t="str">
        <f>IFERROR(VLOOKUP(D52,DB!A:K,11,0),"")</f>
        <v/>
      </c>
      <c r="C52" s="18"/>
      <c r="D52" s="18"/>
      <c r="E52" s="103"/>
      <c r="F52" s="104"/>
      <c r="G52" s="105">
        <f ca="1">IFERROR(NOW()-F52,"-")</f>
        <v>45974.499552777779</v>
      </c>
      <c r="H52" s="104"/>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00"/>
    </row>
    <row r="53" spans="1:88" ht="31.5" customHeight="1">
      <c r="A53" s="102"/>
      <c r="B53" s="18" t="str">
        <f>IFERROR(VLOOKUP(D53,DB!A:K,11,0),"")</f>
        <v/>
      </c>
      <c r="C53" s="18"/>
      <c r="D53" s="18"/>
      <c r="E53" s="103"/>
      <c r="F53" s="104"/>
      <c r="G53" s="105">
        <f ca="1">IFERROR(NOW()-F53,"-")</f>
        <v>45974.499552777779</v>
      </c>
      <c r="H53" s="104"/>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00"/>
    </row>
    <row r="54" spans="1:88" ht="31.5" customHeight="1">
      <c r="A54" s="102"/>
      <c r="B54" s="18" t="str">
        <f>IFERROR(VLOOKUP(D54,DB!A:K,11,0),"")</f>
        <v/>
      </c>
      <c r="C54" s="18"/>
      <c r="D54" s="18"/>
      <c r="E54" s="103"/>
      <c r="F54" s="104"/>
      <c r="G54" s="105">
        <f ca="1">IFERROR(NOW()-F54,"-")</f>
        <v>45974.499552777779</v>
      </c>
      <c r="H54" s="104"/>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00"/>
    </row>
    <row r="55" spans="1:88" ht="31.5" customHeight="1">
      <c r="A55" s="102"/>
      <c r="B55" s="18" t="str">
        <f>IFERROR(VLOOKUP(D55,DB!A:K,11,0),"")</f>
        <v/>
      </c>
      <c r="C55" s="18"/>
      <c r="D55" s="18"/>
      <c r="E55" s="103"/>
      <c r="F55" s="104"/>
      <c r="G55" s="105">
        <f ca="1">IFERROR(NOW()-F55,"-")</f>
        <v>45974.499552777779</v>
      </c>
      <c r="H55" s="104"/>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00"/>
    </row>
    <row r="56" spans="1:88" ht="31.5" customHeight="1">
      <c r="A56" s="102"/>
      <c r="B56" s="18" t="str">
        <f>IFERROR(VLOOKUP(D56,DB!A:K,11,0),"")</f>
        <v/>
      </c>
      <c r="C56" s="18"/>
      <c r="D56" s="18"/>
      <c r="E56" s="103"/>
      <c r="F56" s="104"/>
      <c r="G56" s="105">
        <f ca="1">IFERROR(NOW()-F56,"-")</f>
        <v>45974.499552777779</v>
      </c>
      <c r="H56" s="104"/>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00"/>
    </row>
    <row r="57" spans="1:88" ht="31.5" customHeight="1">
      <c r="A57" s="102"/>
      <c r="B57" s="18" t="str">
        <f>IFERROR(VLOOKUP(D57,DB!A:K,11,0),"")</f>
        <v/>
      </c>
      <c r="C57" s="18"/>
      <c r="D57" s="18"/>
      <c r="E57" s="103"/>
      <c r="F57" s="104"/>
      <c r="G57" s="105">
        <f ca="1">IFERROR(NOW()-F57,"-")</f>
        <v>45974.499552777779</v>
      </c>
      <c r="H57" s="104"/>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00"/>
    </row>
    <row r="58" spans="1:88" ht="31.5" customHeight="1">
      <c r="A58" s="102"/>
      <c r="B58" s="18" t="str">
        <f>IFERROR(VLOOKUP(D58,DB!A:K,11,0),"")</f>
        <v/>
      </c>
      <c r="C58" s="18"/>
      <c r="D58" s="18"/>
      <c r="E58" s="103"/>
      <c r="F58" s="104"/>
      <c r="G58" s="105">
        <f ca="1">IFERROR(NOW()-F58,"-")</f>
        <v>45974.499552777779</v>
      </c>
      <c r="H58" s="104"/>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00"/>
    </row>
    <row r="59" spans="1:88" ht="31.5" customHeight="1">
      <c r="A59" s="127"/>
      <c r="B59" s="128" t="str">
        <f>IFERROR(VLOOKUP(D59,DB!A:K,11,0),"")</f>
        <v/>
      </c>
      <c r="C59" s="128"/>
      <c r="D59" s="128"/>
      <c r="E59" s="129"/>
      <c r="F59" s="130"/>
      <c r="G59" s="131">
        <f ca="1">IFERROR(NOW()-F59,"-")</f>
        <v>45974.499552777779</v>
      </c>
      <c r="H59" s="130"/>
      <c r="I59" s="128" t="str">
        <f>IFERROR(VLOOKUP(D59,DB!A:F,6,0),"")</f>
        <v/>
      </c>
      <c r="J59" s="128" t="str">
        <f>IFERROR(VLOOKUP(D59,DB!A:G,7,0),"")</f>
        <v/>
      </c>
      <c r="K59" s="132"/>
      <c r="L59" s="128" t="str">
        <f>IFERROR(VLOOKUP(D59,DB!A:I,9,0),"")</f>
        <v/>
      </c>
      <c r="M59" s="128"/>
      <c r="N59" s="128"/>
      <c r="O59" s="128"/>
      <c r="P59" s="128"/>
      <c r="Q59" s="128"/>
      <c r="R59" s="128"/>
      <c r="S59" s="128"/>
      <c r="T59" s="128"/>
      <c r="U59" s="128"/>
      <c r="V59" s="128"/>
      <c r="W59" s="128"/>
      <c r="X59" s="128"/>
      <c r="Y59" s="128"/>
      <c r="Z59" s="128"/>
      <c r="AA59" s="128"/>
      <c r="AB59" s="128"/>
      <c r="AC59" s="128"/>
      <c r="AD59" s="128"/>
      <c r="AE59" s="128"/>
      <c r="AF59" s="128"/>
      <c r="AG59" s="128"/>
      <c r="AH59" s="128"/>
      <c r="AI59" s="128"/>
      <c r="AJ59" s="128"/>
      <c r="AK59" s="128"/>
      <c r="AL59" s="128"/>
      <c r="AM59" s="128"/>
      <c r="AN59" s="128"/>
      <c r="AO59" s="128"/>
      <c r="AP59" s="128"/>
      <c r="AQ59" s="128"/>
      <c r="AR59" s="128"/>
      <c r="AS59" s="128"/>
      <c r="AT59" s="128"/>
      <c r="AU59" s="128"/>
      <c r="AV59" s="128"/>
      <c r="AW59" s="128"/>
      <c r="AX59" s="128"/>
      <c r="AY59" s="128"/>
      <c r="AZ59" s="128"/>
      <c r="BA59" s="128"/>
      <c r="BB59" s="128"/>
      <c r="BC59" s="128"/>
      <c r="BD59" s="128"/>
      <c r="BE59" s="128"/>
      <c r="BF59" s="128"/>
      <c r="BG59" s="128"/>
      <c r="BH59" s="128"/>
      <c r="BI59" s="128"/>
      <c r="BJ59" s="128"/>
      <c r="BK59" s="128"/>
      <c r="BL59" s="128"/>
      <c r="BM59" s="128"/>
      <c r="BN59" s="128"/>
      <c r="BO59" s="128"/>
      <c r="BP59" s="128"/>
      <c r="BQ59" s="128"/>
      <c r="BR59" s="128"/>
      <c r="BS59" s="128"/>
      <c r="BT59" s="128"/>
      <c r="BU59" s="128"/>
      <c r="BV59" s="128"/>
      <c r="BW59" s="128"/>
      <c r="BX59" s="128"/>
      <c r="BY59" s="128"/>
      <c r="BZ59" s="128"/>
      <c r="CA59" s="128"/>
      <c r="CB59" s="128"/>
      <c r="CC59" s="128"/>
      <c r="CD59" s="128"/>
      <c r="CE59" s="128"/>
      <c r="CF59" s="128"/>
      <c r="CG59" s="128"/>
      <c r="CH59" s="128"/>
      <c r="CI59" s="128"/>
      <c r="CJ59" s="133"/>
    </row>
  </sheetData>
  <dataValidations count="2">
    <dataValidation allowBlank="1" showInputMessage="1" showErrorMessage="1" sqref="E1" xr:uid="{4D935161-CDD3-4592-B877-3FB59C99E142}"/>
    <dataValidation type="list" allowBlank="1" showInputMessage="1" showErrorMessage="1" sqref="E3:E5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2"/>
  <sheetViews>
    <sheetView workbookViewId="0">
      <selection activeCell="A2" sqref="A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2</v>
      </c>
      <c r="D2" s="61" t="s">
        <v>21223</v>
      </c>
      <c r="E2" s="18" t="s">
        <v>39102</v>
      </c>
      <c r="F2" s="20">
        <v>45974.471689814818</v>
      </c>
      <c r="G2" s="21">
        <f t="shared" ref="G2:G3" ca="1" si="0">IFERROR(NOW()-F2,"-")</f>
        <v>2.7862962961080484E-2</v>
      </c>
      <c r="H2" s="22" t="s">
        <v>39112</v>
      </c>
      <c r="I2" s="19" t="str">
        <f>IFERROR(VLOOKUP(D2,DB!A:F,6,0),"")</f>
        <v>SCECO</v>
      </c>
      <c r="J2" s="18" t="str">
        <f>IFERROR(VLOOKUP(D2,DB!A:G,7,0),"")</f>
        <v>Dead</v>
      </c>
      <c r="K2" s="45" t="s">
        <v>39113</v>
      </c>
      <c r="L2" s="23" t="str">
        <f>IFERROR(VLOOKUP(D2,DB!A:I,9,0),"")</f>
        <v>Latis</v>
      </c>
    </row>
    <row r="3" spans="1:13" ht="15" customHeight="1">
      <c r="A3" s="19"/>
      <c r="B3" s="61" t="str">
        <f>IFERROR(VLOOKUP(D3,DB!A:K,11,0),"")</f>
        <v/>
      </c>
      <c r="C3" s="18"/>
      <c r="D3" s="18"/>
      <c r="E3" s="18"/>
      <c r="F3" s="20"/>
      <c r="G3" s="21">
        <f t="shared" ca="1" si="0"/>
        <v>45974.499552777779</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ref="G4:G67" ca="1" si="1">IFERROR(NOW()-F4,"-")</f>
        <v>45974.499552777779</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1"/>
        <v>45974.499552777779</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1"/>
        <v>45974.499552777779</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1"/>
        <v>45974.499552777779</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1"/>
        <v>45974.499552777779</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1"/>
        <v>45974.499552777779</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1"/>
        <v>45974.499552777779</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1"/>
        <v>45974.499552777779</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45974.499552777779</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45974.499552777779</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45974.499552777779</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45974.499552777779</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45974.499552777779</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45974.499552777779</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45974.499552777779</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45974.499552777779</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45974.499552777779</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45974.499552777779</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45974.499552777779</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45974.499552777779</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45974.499552777779</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45974.499552777779</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45974.499552777779</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45974.499552777779</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45974.499552777779</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45974.499552777779</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45974.499552777779</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45974.499552777779</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45974.499552777779</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45974.499552777779</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45974.499552777779</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45974.499552777779</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45974.499552777779</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45974.499552777779</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45974.499552777779</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45974.499552777779</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45974.499552777779</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45974.499552777779</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45974.499552777779</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45974.499552777779</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45974.499552777779</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45974.499552777779</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45974.499552777779</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45974.499552777779</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45974.499552777779</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45974.499552777779</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45974.499552777779</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45974.499552777779</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45974.499552777779</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45974.499552777779</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45974.499552777779</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45974.499552777779</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45974.499552777779</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45974.499552777779</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45974.499552777779</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45974.499552777779</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45974.499552777779</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45974.499552777779</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45974.499552777779</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45974.499552777779</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45974.499552777779</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45974.499552777779</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45974.499552777779</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45974.499552777779</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ref="G68:G131" ca="1" si="2">IFERROR(NOW()-F68,"-")</f>
        <v>45974.499552777779</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2"/>
        <v>45974.499552777779</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2"/>
        <v>45974.499552777779</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2"/>
        <v>45974.499552777779</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2"/>
        <v>45974.499552777779</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2"/>
        <v>45974.499552777779</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2"/>
        <v>45974.499552777779</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2"/>
        <v>45974.499552777779</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45974.499552777779</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45974.499552777779</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45974.499552777779</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45974.499552777779</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45974.499552777779</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45974.499552777779</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45974.499552777779</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45974.499552777779</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45974.499552777779</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45974.499552777779</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45974.499552777779</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45974.499552777779</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45974.499552777779</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45974.499552777779</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45974.499552777779</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45974.499552777779</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45974.499552777779</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45974.499552777779</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45974.499552777779</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45974.499552777779</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45974.499552777779</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45974.499552777779</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45974.499552777779</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45974.499552777779</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45974.499552777779</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45974.499552777779</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45974.499552777779</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45974.499552777779</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45974.499552777779</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45974.499552777779</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45974.499552777779</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45974.499552777779</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45974.499552777779</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45974.499552777779</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45974.499552777779</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45974.499552777779</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45974.499552777779</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45974.499552777779</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45974.499552777779</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45974.499552777779</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45974.499552777779</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45974.499552777779</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45974.499552777779</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45974.499552777779</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45974.499552777779</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45974.499552777779</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45974.499552777779</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45974.499552777779</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45974.499552777779</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45974.499552777779</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45974.499552777779</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45974.499552777779</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45974.499552777779</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45974.499552777779</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45974.499552777779</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45974.499552777779</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ref="G132:G195" ca="1" si="3">IFERROR(NOW()-F132,"-")</f>
        <v>45974.499552777779</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3"/>
        <v>45974.499552777779</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3"/>
        <v>45974.499552777779</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3"/>
        <v>45974.499552777779</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3"/>
        <v>45974.499552777779</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3"/>
        <v>45974.499552777779</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3"/>
        <v>45974.499552777779</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3"/>
        <v>45974.499552777779</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45974.499552777779</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45974.499552777779</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45974.499552777779</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45974.499552777779</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45974.499552777779</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45974.499552777779</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45974.499552777779</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45974.499552777779</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45974.499552777779</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45974.499552777779</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45974.499552777779</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45974.499552777779</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45974.499552777779</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45974.499552777779</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45974.499552777779</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45974.499552777779</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45974.499552777779</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45974.499552777779</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45974.499552777779</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45974.499552777779</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45974.499552777779</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45974.499552777779</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45974.499552777779</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45974.499552777779</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45974.499552777779</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45974.499552777779</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45974.499552777779</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45974.499552777779</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45974.499552777779</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45974.499552777779</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45974.499552777779</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45974.499552777779</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45974.499552777779</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45974.499552777779</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45974.499552777779</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45974.499552777779</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45974.499552777779</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45974.499552777779</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45974.499552777779</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45974.499552777779</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45974.499552777779</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45974.499552777779</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45974.499552777779</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45974.499552777779</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45974.499552777779</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45974.499552777779</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45974.499552777779</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45974.499552777779</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45974.499552777779</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45974.499552777779</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45974.499552777779</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45974.499552777779</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45974.499552777779</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45974.499552777779</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45974.499552777779</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45974.499552777779</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ref="G196:G259" ca="1" si="4">IFERROR(NOW()-F196,"-")</f>
        <v>45974.499552777779</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4"/>
        <v>45974.499552777779</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4"/>
        <v>45974.499552777779</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4"/>
        <v>45974.499552777779</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4"/>
        <v>45974.499552777779</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4"/>
        <v>45974.499552777779</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4"/>
        <v>45974.499552777779</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4"/>
        <v>45974.499552777779</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45974.499552777779</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45974.499552777779</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45974.499552777779</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45974.499552777779</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45974.499552777779</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45974.499552777779</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45974.499552777779</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45974.499552777779</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45974.499552777779</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45974.499552777779</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45974.499552777779</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45974.499552777779</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45974.499552777779</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45974.499552777779</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45974.499552777779</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45974.499552777779</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45974.499552777779</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45974.499552777779</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45974.499552777779</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45974.499552777779</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45974.499552777779</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45974.499552777779</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45974.499552777779</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45974.499552777779</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45974.499552777779</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45974.499552777779</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45974.499552777779</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45974.499552777779</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45974.499552777779</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45974.499552777779</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45974.499552777779</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45974.499552777779</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45974.499552777779</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45974.499552777779</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45974.499552777779</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45974.499552777779</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45974.499552777779</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45974.499552777779</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45974.499552777779</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45974.499552777779</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45974.499552777779</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45974.499552777779</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45974.499552777779</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45974.499552777779</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45974.499552777779</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45974.499552777779</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45974.499552777779</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45974.499552777779</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45974.499552777779</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45974.499552777779</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45974.499552777779</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45974.499552777779</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45974.499552777779</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45974.499552777779</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45974.499552777779</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45974.499552777779</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ref="G260:G323" ca="1" si="5">IFERROR(NOW()-F260,"-")</f>
        <v>45974.499552777779</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5"/>
        <v>45974.499552777779</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5"/>
        <v>45974.499552777779</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5"/>
        <v>45974.499552777779</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5"/>
        <v>45974.499552777779</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5"/>
        <v>45974.499552777779</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5"/>
        <v>45974.499552777779</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5"/>
        <v>45974.499552777779</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45974.499552777779</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45974.499552777779</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45974.499552777779</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45974.499552777779</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45974.499552777779</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45974.499552777779</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45974.499552777779</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45974.499552777779</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45974.499552777779</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45974.499552777779</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45974.499552777779</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45974.499552777779</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45974.499552777779</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45974.499552777779</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45974.499552777779</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45974.499552777779</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45974.499552777779</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45974.499552777779</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45974.499552777779</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45974.499552777779</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45974.499552777779</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45974.499552777779</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45974.499552777779</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45974.499552777779</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45974.499552777779</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45974.499552777779</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45974.499552777779</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45974.499552777779</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45974.499552777779</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45974.499552777779</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45974.499552777779</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45974.499552777779</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45974.499552777779</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45974.499552777779</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45974.499552777779</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45974.499552777779</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45974.499552777779</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45974.499552777779</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45974.499552777779</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45974.499552777779</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45974.499552777779</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45974.499552777779</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45974.499552777779</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45974.499552777779</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45974.499552777779</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45974.499552777779</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45974.499552777779</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45974.499552777779</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45974.499552777779</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45974.499552777779</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45974.499552777779</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45974.499552777779</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45974.499552777779</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45974.499552777779</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45974.499552777779</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45974.499552777779</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ref="G324:G387" ca="1" si="6">IFERROR(NOW()-F324,"-")</f>
        <v>45974.499552777779</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6"/>
        <v>45974.499552777779</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6"/>
        <v>45974.499552777779</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6"/>
        <v>45974.499552777779</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6"/>
        <v>45974.499552777779</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6"/>
        <v>45974.499552777779</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6"/>
        <v>45974.499552777779</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6"/>
        <v>45974.499552777779</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45974.499552777779</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45974.499552777779</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45974.499552777779</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45974.499552777779</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45974.499552777779</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45974.499552777779</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45974.499552777779</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45974.499552777779</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45974.499552777779</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45974.499552777779</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45974.499552777779</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45974.499552777779</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45974.499552777779</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45974.499552777779</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45974.499552777779</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45974.499552777779</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45974.499552777779</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45974.499552777779</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45974.499552777779</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45974.499552777779</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45974.499552777779</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45974.499552777779</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45974.499552777779</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45974.499552777779</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45974.499552777779</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45974.499552777779</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45974.499552777779</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45974.499552777779</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45974.499552777779</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45974.499552777779</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45974.499552777779</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45974.499552777779</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45974.499552777779</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45974.499552777779</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45974.499552777779</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45974.499552777779</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45974.499552777779</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45974.499552777779</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45974.499552777779</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45974.499552777779</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45974.499552777779</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45974.499552777779</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45974.499552777779</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45974.499552777779</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45974.499552777779</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45974.499552777779</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45974.499552777779</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45974.499552777779</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45974.499552777779</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45974.499552777779</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45974.499552777779</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45974.499552777779</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45974.499552777779</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45974.499552777779</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45974.499552777779</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45974.499552777779</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ref="G388:G451" ca="1" si="7">IFERROR(NOW()-F388,"-")</f>
        <v>45974.499552777779</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7"/>
        <v>45974.499552777779</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7"/>
        <v>45974.499552777779</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7"/>
        <v>45974.499552777779</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7"/>
        <v>45974.499552777779</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7"/>
        <v>45974.499552777779</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7"/>
        <v>45974.499552777779</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7"/>
        <v>45974.499552777779</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45974.499552777779</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45974.499552777779</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45974.499552777779</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45974.499552777779</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45974.499552777779</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45974.499552777779</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45974.499552777779</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45974.499552777779</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45974.499552777779</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45974.499552777779</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45974.499552777779</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45974.499552777779</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45974.499552777779</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45974.499552777779</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45974.499552777779</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45974.499552777779</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45974.499552777779</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45974.499552777779</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45974.499552777779</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45974.499552777779</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45974.499552777779</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45974.499552777779</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45974.499552777779</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45974.499552777779</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45974.499552777779</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45974.499552777779</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45974.499552777779</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45974.499552777779</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45974.499552777779</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45974.499552777779</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45974.499552777779</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45974.499552777779</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45974.499552777779</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45974.499552777779</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45974.499552777779</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45974.499552777779</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45974.499552777779</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45974.499552777779</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45974.499552777779</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45974.499552777779</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45974.499552777779</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45974.499552777779</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45974.499552777779</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45974.499552777779</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45974.499552777779</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45974.499552777779</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45974.499552777779</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45974.499552777779</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45974.499552777779</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45974.499552777779</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45974.499552777779</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45974.499552777779</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45974.499552777779</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45974.499552777779</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45974.499552777779</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45974.499552777779</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ref="G452:G515" ca="1" si="8">IFERROR(NOW()-F452,"-")</f>
        <v>45974.499552777779</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8"/>
        <v>45974.499552777779</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8"/>
        <v>45974.499552777779</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8"/>
        <v>45974.499552777779</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8"/>
        <v>45974.499552777779</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8"/>
        <v>45974.499552777779</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8"/>
        <v>45974.499552777779</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8"/>
        <v>45974.499552777779</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45974.499552777779</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45974.499552777779</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45974.499552777779</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45974.499552777779</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45974.499552777779</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45974.499552777779</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45974.499552777779</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45974.499552777779</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45974.499552777779</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45974.499552777779</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45974.499552777779</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45974.499552777779</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45974.499552777779</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45974.499552777779</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45974.499552777779</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45974.499552777779</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45974.499552777779</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45974.499552777779</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45974.499552777779</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45974.499552777779</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45974.499552777779</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45974.499552777779</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45974.499552777779</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45974.499552777779</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45974.499552777779</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45974.499552777779</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45974.499552777779</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45974.499552777779</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45974.499552777779</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45974.499552777779</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45974.499552777779</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45974.499552777779</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45974.499552777779</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45974.499552777779</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45974.499552777779</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45974.499552777779</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45974.499552777779</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45974.499552777779</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45974.499552777779</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45974.499552777779</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45974.499552777779</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45974.499552777779</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45974.499552777779</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45974.499552777779</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45974.499552777779</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45974.499552777779</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45974.499552777779</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45974.499552777779</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45974.499552777779</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45974.499552777779</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45974.499552777779</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45974.499552777779</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45974.499552777779</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45974.499552777779</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45974.499552777779</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45974.499552777779</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ref="G516:G579" ca="1" si="9">IFERROR(NOW()-F516,"-")</f>
        <v>45974.499552777779</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9"/>
        <v>45974.499552777779</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9"/>
        <v>45974.499552777779</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9"/>
        <v>45974.499552777779</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9"/>
        <v>45974.499552777779</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9"/>
        <v>45974.499552777779</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9"/>
        <v>45974.499552777779</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9"/>
        <v>45974.499552777779</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45974.499552777779</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45974.499552777779</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45974.499552777779</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45974.499552777779</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45974.499552777779</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45974.499552777779</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45974.499552777779</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45974.499552777779</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45974.499552777779</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45974.499552777779</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45974.499552777779</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45974.499552777779</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45974.499552777779</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45974.499552777779</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45974.499552777779</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45974.499552777779</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45974.499552777779</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45974.499552777779</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45974.499552777779</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45974.499552777779</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45974.499552777779</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45974.499552777779</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45974.499552777779</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45974.499552777779</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45974.499552777779</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45974.499552777779</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45974.499552777779</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45974.499552777779</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45974.499552777779</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45974.499552777779</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45974.499552777779</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45974.499552777779</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45974.499552777779</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45974.499552777779</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45974.499552777779</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45974.499552777779</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45974.499552777779</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45974.499552777779</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45974.499552777779</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45974.499552777779</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45974.499552777779</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45974.499552777779</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45974.499552777779</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45974.499552777779</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45974.499552777779</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45974.499552777779</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45974.499552777779</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45974.499552777779</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45974.499552777779</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45974.499552777779</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45974.499552777779</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45974.499552777779</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45974.499552777779</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45974.499552777779</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45974.499552777779</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45974.499552777779</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ref="G580:G643" ca="1" si="10">IFERROR(NOW()-F580,"-")</f>
        <v>45974.499552777779</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10"/>
        <v>45974.499552777779</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10"/>
        <v>45974.499552777779</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10"/>
        <v>45974.499552777779</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10"/>
        <v>45974.499552777779</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10"/>
        <v>45974.499552777779</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10"/>
        <v>45974.499552777779</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10"/>
        <v>45974.499552777779</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45974.499552777779</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45974.499552777779</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45974.499552777779</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45974.499552777779</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45974.499552777779</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45974.499552777779</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45974.499552777779</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45974.499552777779</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45974.499552777779</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45974.499552777779</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45974.499552777779</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45974.499552777779</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45974.499552777779</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45974.499552777779</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45974.499552777779</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45974.499552777779</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45974.499552777779</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45974.499552777779</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45974.499552777779</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45974.499552777779</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45974.499552777779</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45974.499552777779</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45974.499552777779</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45974.499552777779</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45974.499552777779</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45974.499552777779</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45974.499552777779</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45974.499552777779</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45974.499552777779</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45974.499552777779</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45974.499552777779</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45974.499552777779</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45974.499552777779</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45974.499552777779</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45974.499552777779</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45974.499552777779</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45974.499552777779</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45974.499552777779</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45974.499552777779</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45974.499552777779</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45974.499552777779</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45974.499552777779</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45974.499552777779</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45974.499552777779</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45974.499552777779</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45974.499552777779</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45974.499552777779</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45974.499552777779</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45974.499552777779</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45974.499552777779</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45974.499552777779</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45974.499552777779</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45974.499552777779</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45974.499552777779</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45974.499552777779</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45974.499552777779</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ref="G644:G707" ca="1" si="11">IFERROR(NOW()-F644,"-")</f>
        <v>45974.499552777779</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1"/>
        <v>45974.499552777779</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1"/>
        <v>45974.499552777779</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1"/>
        <v>45974.499552777779</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1"/>
        <v>45974.499552777779</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1"/>
        <v>45974.499552777779</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1"/>
        <v>45974.499552777779</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1"/>
        <v>45974.499552777779</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45974.499552777779</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45974.499552777779</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45974.499552777779</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45974.499552777779</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45974.499552777779</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45974.499552777779</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45974.499552777779</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45974.499552777779</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45974.499552777779</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45974.499552777779</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45974.499552777779</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45974.499552777779</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45974.499552777779</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45974.499552777779</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45974.499552777779</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45974.499552777779</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45974.499552777779</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45974.499552777779</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45974.499552777779</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45974.499552777779</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45974.499552777779</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45974.499552777779</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45974.499552777779</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45974.499552777779</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45974.499552777779</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45974.499552777779</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45974.499552777779</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45974.499552777779</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45974.499552777779</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45974.499552777779</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45974.499552777779</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45974.499552777779</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45974.499552777779</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45974.499552777779</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45974.499552777779</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45974.499552777779</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45974.499552777779</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45974.499552777779</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45974.499552777779</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45974.499552777779</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45974.499552777779</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45974.499552777779</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45974.499552777779</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45974.499552777779</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45974.499552777779</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45974.499552777779</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45974.499552777779</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45974.499552777779</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45974.499552777779</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45974.499552777779</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45974.499552777779</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45974.499552777779</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45974.499552777779</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45974.499552777779</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45974.499552777779</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45974.499552777779</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ref="G708:G771" ca="1" si="12">IFERROR(NOW()-F708,"-")</f>
        <v>45974.499552777779</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2"/>
        <v>45974.499552777779</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2"/>
        <v>45974.499552777779</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2"/>
        <v>45974.499552777779</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2"/>
        <v>45974.499552777779</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2"/>
        <v>45974.499552777779</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2"/>
        <v>45974.499552777779</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2"/>
        <v>45974.499552777779</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45974.499552777779</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45974.499552777779</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45974.499552777779</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45974.499552777779</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45974.499552777779</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45974.499552777779</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45974.499552777779</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45974.499552777779</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45974.499552777779</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45974.499552777779</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45974.499552777779</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45974.499552777779</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45974.499552777779</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45974.499552777779</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45974.499552777779</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45974.499552777779</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45974.499552777779</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45974.499552777779</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45974.499552777779</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45974.499552777779</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45974.499552777779</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45974.499552777779</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45974.499552777779</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45974.499552777779</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45974.499552777779</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45974.499552777779</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45974.499552777779</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45974.499552777779</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45974.499552777779</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45974.499552777779</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45974.499552777779</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45974.499552777779</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45974.499552777779</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45974.499552777779</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45974.499552777779</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45974.499552777779</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45974.499552777779</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45974.499552777779</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45974.499552777779</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45974.499552777779</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45974.499552777779</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45974.499552777779</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45974.499552777779</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45974.499552777779</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45974.499552777779</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45974.499552777779</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45974.499552777779</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45974.499552777779</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45974.499552777779</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45974.499552777779</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45974.499552777779</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45974.499552777779</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45974.499552777779</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45974.499552777779</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45974.499552777779</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45974.499552777779</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ref="G772:G835" ca="1" si="13">IFERROR(NOW()-F772,"-")</f>
        <v>45974.499552777779</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3"/>
        <v>45974.499552777779</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3"/>
        <v>45974.499552777779</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3"/>
        <v>45974.499552777779</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3"/>
        <v>45974.499552777779</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3"/>
        <v>45974.499552777779</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3"/>
        <v>45974.499552777779</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3"/>
        <v>45974.499552777779</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45974.499552777779</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45974.499552777779</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45974.499552777779</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45974.499552777779</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45974.499552777779</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45974.499552777779</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45974.499552777779</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45974.499552777779</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45974.499552777779</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45974.499552777779</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45974.499552777779</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45974.499552777779</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45974.499552777779</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45974.499552777779</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45974.499552777779</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45974.499552777779</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45974.499552777779</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45974.499552777779</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45974.499552777779</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45974.499552777779</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45974.499552777779</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45974.499552777779</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45974.499552777779</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45974.499552777779</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45974.499552777779</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45974.499552777779</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45974.499552777779</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45974.499552777779</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45974.499552777779</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45974.499552777779</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45974.499552777779</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45974.499552777779</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45974.499552777779</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45974.499552777779</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45974.499552777779</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45974.499552777779</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45974.499552777779</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45974.499552777779</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45974.499552777779</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45974.499552777779</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45974.499552777779</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45974.499552777779</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45974.499552777779</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45974.499552777779</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45974.499552777779</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45974.499552777779</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45974.499552777779</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45974.499552777779</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45974.499552777779</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45974.499552777779</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45974.499552777779</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45974.499552777779</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45974.499552777779</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45974.499552777779</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45974.499552777779</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45974.499552777779</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ref="G836:G899" ca="1" si="14">IFERROR(NOW()-F836,"-")</f>
        <v>45974.499552777779</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4"/>
        <v>45974.499552777779</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4"/>
        <v>45974.499552777779</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4"/>
        <v>45974.499552777779</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4"/>
        <v>45974.499552777779</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4"/>
        <v>45974.499552777779</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4"/>
        <v>45974.499552777779</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4"/>
        <v>45974.499552777779</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45974.499552777779</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45974.499552777779</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45974.499552777779</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45974.499552777779</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45974.499552777779</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45974.499552777779</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45974.499552777779</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45974.499552777779</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45974.499552777779</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45974.499552777779</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45974.499552777779</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45974.499552777779</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45974.499552777779</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45974.499552777779</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45974.499552777779</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45974.499552777779</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45974.499552777779</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45974.499552777779</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45974.499552777779</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45974.499552777779</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45974.499552777779</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45974.499552777779</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45974.499552777779</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45974.499552777779</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45974.499552777779</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45974.499552777779</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45974.499552777779</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45974.499552777779</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45974.499552777779</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45974.499552777779</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45974.499552777779</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45974.499552777779</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45974.499552777779</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45974.499552777779</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45974.499552777779</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45974.499552777779</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45974.499552777779</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45974.499552777779</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45974.499552777779</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45974.499552777779</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45974.499552777779</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45974.499552777779</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45974.499552777779</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45974.499552777779</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45974.499552777779</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45974.499552777779</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45974.499552777779</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45974.499552777779</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45974.499552777779</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45974.499552777779</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45974.499552777779</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45974.499552777779</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45974.499552777779</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45974.499552777779</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45974.499552777779</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45974.499552777779</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ref="G900:G963" ca="1" si="15">IFERROR(NOW()-F900,"-")</f>
        <v>45974.499552777779</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5"/>
        <v>45974.499552777779</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5"/>
        <v>45974.499552777779</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5"/>
        <v>45974.499552777779</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5"/>
        <v>45974.499552777779</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5"/>
        <v>45974.499552777779</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5"/>
        <v>45974.499552777779</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5"/>
        <v>45974.499552777779</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45974.499552777779</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45974.499552777779</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45974.499552777779</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45974.499552777779</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45974.499552777779</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45974.499552777779</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45974.499552777779</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45974.499552777779</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45974.499552777779</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45974.499552777779</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45974.499552777779</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45974.499552777779</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45974.499552777779</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45974.499552777779</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45974.499552777779</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45974.499552777779</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45974.499552777779</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45974.499552777779</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45974.499552777779</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45974.499552777779</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45974.499552777779</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45974.499552777779</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45974.499552777779</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45974.499552777779</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45974.499552777779</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45974.499552777779</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45974.499552777779</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45974.499552777779</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45974.499552777779</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45974.499552777779</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45974.499552777779</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45974.499552777779</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45974.499552777779</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45974.499552777779</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45974.499552777779</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45974.499552777779</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45974.499552777779</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45974.499552777779</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45974.499552777779</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45974.499552777779</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45974.499552777779</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45974.499552777779</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45974.499552777779</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45974.499552777779</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45974.499552777779</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45974.499552777779</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45974.499552777779</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45974.499552777779</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45974.499552777779</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45974.499552777779</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45974.499552777779</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45974.499552777779</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45974.499552777779</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45974.499552777779</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45974.499552777779</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45974.499552777779</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ref="G964:G1027" ca="1" si="16">IFERROR(NOW()-F964,"-")</f>
        <v>45974.499552777779</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6"/>
        <v>45974.499552777779</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6"/>
        <v>45974.499552777779</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6"/>
        <v>45974.499552777779</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6"/>
        <v>45974.499552777779</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6"/>
        <v>45974.499552777779</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6"/>
        <v>45974.499552777779</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6"/>
        <v>45974.499552777779</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45974.499552777779</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45974.499552777779</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45974.499552777779</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45974.499552777779</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45974.499552777779</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45974.499552777779</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45974.499552777779</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45974.499552777779</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45974.499552777779</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45974.499552777779</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45974.499552777779</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45974.499552777779</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45974.499552777779</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45974.499552777779</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45974.499552777779</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45974.499552777779</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45974.499552777779</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45974.499552777779</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45974.499552777779</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45974.499552777779</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45974.499552777779</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45974.499552777779</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45974.499552777779</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45974.499552777779</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45974.499552777779</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45974.499552777779</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45974.499552777779</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45974.499552777779</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45974.499552777779</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45974.499552777779</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45974.499552777779</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45974.499552777779</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45974.499552777779</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45974.499552777779</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45974.499552777779</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45974.499552777779</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45974.499552777779</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45974.499552777779</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45974.499552777779</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45974.499552777779</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45974.499552777779</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45974.499552777779</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45974.499552777779</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45974.499552777779</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45974.499552777779</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45974.499552777779</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45974.499552777779</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45974.499552777779</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45974.499552777779</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45974.499552777779</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45974.499552777779</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45974.499552777779</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45974.499552777779</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45974.499552777779</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45974.499552777779</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45974.499552777779</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ref="G1028:G1042" ca="1" si="17">IFERROR(NOW()-F1028,"-")</f>
        <v>45974.499552777779</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7"/>
        <v>45974.499552777779</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7"/>
        <v>45974.499552777779</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7"/>
        <v>45974.499552777779</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7"/>
        <v>45974.499552777779</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7"/>
        <v>45974.499552777779</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7"/>
        <v>45974.499552777779</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ca="1" si="17"/>
        <v>45974.499552777779</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45974.499552777779</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45974.499552777779</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45974.499552777779</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45974.499552777779</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45974.499552777779</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45974.499552777779</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45974.499552777779</v>
      </c>
      <c r="H1042" s="22"/>
      <c r="I1042" s="19" t="str">
        <f>IFERROR(VLOOKUP(D1042,DB!A:F,6,0),"")</f>
        <v/>
      </c>
      <c r="J1042" s="18" t="str">
        <f>IFERROR(VLOOKUP(D1042,DB!A:G,7,0),"")</f>
        <v/>
      </c>
      <c r="K1042" s="45"/>
      <c r="L1042" s="23" t="str">
        <f>IFERROR(VLOOKUP(D1042,DB!A:I,9,0),"")</f>
        <v/>
      </c>
    </row>
  </sheetData>
  <dataValidations count="2">
    <dataValidation allowBlank="1" showInputMessage="1" showErrorMessage="1" sqref="E1" xr:uid="{5914219A-CB83-432D-936A-CC0CB6F3982A}"/>
    <dataValidation type="list" allowBlank="1" showInputMessage="1" showErrorMessage="1" sqref="E2:E104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4"/>
  <sheetViews>
    <sheetView tabSelected="1" workbookViewId="0">
      <selection activeCell="K15" sqref="K15"/>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39114</v>
      </c>
      <c r="B2" s="92" t="str">
        <f>IFERROR(VLOOKUP(D2,DB!A:K,11,0),"")</f>
        <v>R4</v>
      </c>
      <c r="C2" s="94">
        <v>1</v>
      </c>
      <c r="D2" s="92" t="s">
        <v>35092</v>
      </c>
      <c r="E2" s="95" t="s">
        <v>39021</v>
      </c>
      <c r="F2" s="96">
        <v>45703.480717592596</v>
      </c>
      <c r="G2" s="97">
        <f t="shared" ref="G2" ca="1" si="0">IFERROR(NOW()-F2,"")</f>
        <v>271.01883518518298</v>
      </c>
      <c r="H2" s="96">
        <v>45703.474768518521</v>
      </c>
      <c r="I2" s="96" t="str">
        <f>IFERROR(VLOOKUP(D2,DB!A:F,6,0),"")</f>
        <v>SCECO</v>
      </c>
      <c r="J2" s="96" t="str">
        <f>IFERROR(VLOOKUP(D2,DB!A:G,7,0),"")</f>
        <v>Dead</v>
      </c>
      <c r="K2" s="98" t="s">
        <v>39115</v>
      </c>
      <c r="L2" s="92" t="str">
        <f>IFERROR(VLOOKUP(D2,DB!A:I,9,0),"")</f>
        <v>Latis</v>
      </c>
    </row>
    <row r="3" spans="1:16" ht="15" customHeight="1">
      <c r="A3" s="135" t="s">
        <v>39116</v>
      </c>
      <c r="B3" s="135" t="str">
        <f>IFERROR(VLOOKUP(D3,DB!A:K,11,0),"")</f>
        <v>R4</v>
      </c>
      <c r="C3" s="94">
        <v>1</v>
      </c>
      <c r="D3" s="92" t="s">
        <v>32798</v>
      </c>
      <c r="E3" s="95" t="s">
        <v>39021</v>
      </c>
      <c r="F3" s="96">
        <v>45974.31527777778</v>
      </c>
      <c r="G3" s="97">
        <f ca="1">IFERROR(NOW()-F3,"")</f>
        <v>0.18427499999961583</v>
      </c>
      <c r="H3" s="96">
        <v>45974.309942129628</v>
      </c>
      <c r="I3" s="135" t="str">
        <f>IFERROR(VLOOKUP(D3,DB!A:F,6,0),"")</f>
        <v>SCECO</v>
      </c>
      <c r="J3" s="135" t="str">
        <f>IFERROR(VLOOKUP(D3,DB!A:G,7,0),"")</f>
        <v>Dead</v>
      </c>
      <c r="K3" s="98" t="s">
        <v>39117</v>
      </c>
      <c r="L3" s="92" t="str">
        <f>IFERROR(VLOOKUP(D3,DB!A:I,9,0),"")</f>
        <v>Latis</v>
      </c>
    </row>
    <row r="4" spans="1:16" ht="15" customHeight="1">
      <c r="A4" s="135" t="s">
        <v>39118</v>
      </c>
      <c r="B4" s="135" t="str">
        <f>IFERROR(VLOOKUP(D4,DB!A:K,11,0),"")</f>
        <v>R4</v>
      </c>
      <c r="C4" s="94">
        <v>1</v>
      </c>
      <c r="D4" s="92" t="s">
        <v>34817</v>
      </c>
      <c r="E4" s="95" t="s">
        <v>39021</v>
      </c>
      <c r="F4" s="96">
        <v>45974.470567129632</v>
      </c>
      <c r="G4" s="97">
        <f ca="1">IFERROR(NOW()-F4,"")</f>
        <v>2.8985648146772292E-2</v>
      </c>
      <c r="H4" s="96">
        <v>45974.452511574076</v>
      </c>
      <c r="I4" s="135" t="str">
        <f>IFERROR(VLOOKUP(D4,DB!A:F,6,0),"")</f>
        <v>SCECO</v>
      </c>
      <c r="J4" s="135" t="str">
        <f>IFERROR(VLOOKUP(D4,DB!A:G,7,0),"")</f>
        <v>Vandalized</v>
      </c>
      <c r="K4" s="98" t="s">
        <v>39119</v>
      </c>
      <c r="L4" s="92" t="str">
        <f>IFERROR(VLOOKUP(D4,DB!A:I,9,0),"")</f>
        <v>Latis</v>
      </c>
    </row>
    <row r="5" spans="1:16" ht="15" customHeight="1">
      <c r="A5" s="135"/>
      <c r="B5" s="135" t="str">
        <f>IFERROR(VLOOKUP(D5,DB!A:K,11,0),"")</f>
        <v/>
      </c>
      <c r="C5" s="94"/>
      <c r="D5" s="92"/>
      <c r="E5" s="95"/>
      <c r="F5" s="96"/>
      <c r="G5" s="97">
        <f ca="1">IFERROR(NOW()-F5,"")</f>
        <v>45974.499552777779</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45974.499552777779</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45974.499552777779</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45974.499552777779</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45974.499552777779</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45974.499552777779</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45974.499552777779</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45974.499552777779</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45974.499552777779</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45974.499552777779</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45974.499552777779</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45974.499552777779</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45974.499552777779</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45974.499552777779</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45974.499552777779</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45974.499552777779</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45974.499552777779</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45974.499552777779</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45974.499552777779</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45974.499552777779</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45974.499552777779</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45974.499552777779</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45974.499552777779</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45974.499552777779</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45974.499552777779</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45974.499552777779</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45974.499552777779</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45974.499552777779</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45974.499552777779</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45974.499552777779</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45974.499552777779</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45974.499552777779</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45974.499552777779</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45974.499552777779</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45974.499552777779</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45974.499552777779</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45974.499552777779</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45974.499552777779</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45974.499552777779</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45974.499552777779</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45974.499552777779</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45974.499552777779</v>
      </c>
      <c r="H46" s="96"/>
      <c r="I46" s="135" t="str">
        <f>IFERROR(VLOOKUP(D46,DB!A:F,6,0),"")</f>
        <v/>
      </c>
      <c r="J46" s="135" t="str">
        <f>IFERROR(VLOOKUP(D46,DB!A:G,7,0),"")</f>
        <v/>
      </c>
      <c r="K46" s="98"/>
      <c r="L46" s="92" t="str">
        <f>IFERROR(VLOOKUP(D46,DB!A:I,9,0),"")</f>
        <v/>
      </c>
    </row>
    <row r="47" spans="1:12" ht="15" customHeight="1">
      <c r="A47" s="135"/>
      <c r="B47" s="135" t="str">
        <f>IFERROR(VLOOKUP(D47,DB!A:K,11,0),"")</f>
        <v/>
      </c>
      <c r="C47" s="94"/>
      <c r="D47" s="92"/>
      <c r="E47" s="95"/>
      <c r="F47" s="96"/>
      <c r="G47" s="97">
        <f ca="1">IFERROR(NOW()-F47,"")</f>
        <v>45974.499552777779</v>
      </c>
      <c r="H47" s="96"/>
      <c r="I47" s="135" t="str">
        <f>IFERROR(VLOOKUP(D47,DB!A:F,6,0),"")</f>
        <v/>
      </c>
      <c r="J47" s="135" t="str">
        <f>IFERROR(VLOOKUP(D47,DB!A:G,7,0),"")</f>
        <v/>
      </c>
      <c r="K47" s="98"/>
      <c r="L47" s="92" t="str">
        <f>IFERROR(VLOOKUP(D47,DB!A:I,9,0),"")</f>
        <v/>
      </c>
    </row>
    <row r="48" spans="1:12" ht="15" customHeight="1">
      <c r="A48" s="135"/>
      <c r="B48" s="135" t="str">
        <f>IFERROR(VLOOKUP(D48,DB!A:K,11,0),"")</f>
        <v/>
      </c>
      <c r="C48" s="94"/>
      <c r="D48" s="92"/>
      <c r="E48" s="95"/>
      <c r="F48" s="96"/>
      <c r="G48" s="97">
        <f ca="1">IFERROR(NOW()-F48,"")</f>
        <v>45974.499552777779</v>
      </c>
      <c r="H48" s="96"/>
      <c r="I48" s="135" t="str">
        <f>IFERROR(VLOOKUP(D48,DB!A:F,6,0),"")</f>
        <v/>
      </c>
      <c r="J48" s="135" t="str">
        <f>IFERROR(VLOOKUP(D48,DB!A:G,7,0),"")</f>
        <v/>
      </c>
      <c r="K48" s="98"/>
      <c r="L48" s="92" t="str">
        <f>IFERROR(VLOOKUP(D48,DB!A:I,9,0),"")</f>
        <v/>
      </c>
    </row>
    <row r="49" spans="1:12" ht="15" customHeight="1">
      <c r="A49" s="135"/>
      <c r="B49" s="135" t="str">
        <f>IFERROR(VLOOKUP(D49,DB!A:K,11,0),"")</f>
        <v/>
      </c>
      <c r="C49" s="94"/>
      <c r="D49" s="92"/>
      <c r="E49" s="95"/>
      <c r="F49" s="96"/>
      <c r="G49" s="97">
        <f ca="1">IFERROR(NOW()-F49,"")</f>
        <v>45974.499552777779</v>
      </c>
      <c r="H49" s="96"/>
      <c r="I49" s="135" t="str">
        <f>IFERROR(VLOOKUP(D49,DB!A:F,6,0),"")</f>
        <v/>
      </c>
      <c r="J49" s="135" t="str">
        <f>IFERROR(VLOOKUP(D49,DB!A:G,7,0),"")</f>
        <v/>
      </c>
      <c r="K49" s="98"/>
      <c r="L49" s="92" t="str">
        <f>IFERROR(VLOOKUP(D49,DB!A:I,9,0),"")</f>
        <v/>
      </c>
    </row>
    <row r="50" spans="1:12" ht="15" customHeight="1">
      <c r="A50" s="135"/>
      <c r="B50" s="135" t="str">
        <f>IFERROR(VLOOKUP(D50,DB!A:K,11,0),"")</f>
        <v/>
      </c>
      <c r="C50" s="94"/>
      <c r="D50" s="92"/>
      <c r="E50" s="95"/>
      <c r="F50" s="96"/>
      <c r="G50" s="97">
        <f ca="1">IFERROR(NOW()-F50,"")</f>
        <v>45974.499552777779</v>
      </c>
      <c r="H50" s="96"/>
      <c r="I50" s="135" t="str">
        <f>IFERROR(VLOOKUP(D50,DB!A:F,6,0),"")</f>
        <v/>
      </c>
      <c r="J50" s="135" t="str">
        <f>IFERROR(VLOOKUP(D50,DB!A:G,7,0),"")</f>
        <v/>
      </c>
      <c r="K50" s="98"/>
      <c r="L50" s="92" t="str">
        <f>IFERROR(VLOOKUP(D50,DB!A:I,9,0),"")</f>
        <v/>
      </c>
    </row>
    <row r="51" spans="1:12" ht="15" customHeight="1">
      <c r="A51" s="135"/>
      <c r="B51" s="135" t="str">
        <f>IFERROR(VLOOKUP(D51,DB!A:K,11,0),"")</f>
        <v/>
      </c>
      <c r="C51" s="94"/>
      <c r="D51" s="92"/>
      <c r="E51" s="95"/>
      <c r="F51" s="96"/>
      <c r="G51" s="97">
        <f ca="1">IFERROR(NOW()-F51,"")</f>
        <v>45974.499552777779</v>
      </c>
      <c r="H51" s="96"/>
      <c r="I51" s="135" t="str">
        <f>IFERROR(VLOOKUP(D51,DB!A:F,6,0),"")</f>
        <v/>
      </c>
      <c r="J51" s="135" t="str">
        <f>IFERROR(VLOOKUP(D51,DB!A:G,7,0),"")</f>
        <v/>
      </c>
      <c r="K51" s="98"/>
      <c r="L51" s="92" t="str">
        <f>IFERROR(VLOOKUP(D51,DB!A:I,9,0),"")</f>
        <v/>
      </c>
    </row>
    <row r="52" spans="1:12" ht="15" customHeight="1">
      <c r="A52" s="135"/>
      <c r="B52" s="135" t="str">
        <f>IFERROR(VLOOKUP(D52,DB!A:K,11,0),"")</f>
        <v/>
      </c>
      <c r="C52" s="94"/>
      <c r="D52" s="92"/>
      <c r="E52" s="95"/>
      <c r="F52" s="96"/>
      <c r="G52" s="97">
        <f ca="1">IFERROR(NOW()-F52,"")</f>
        <v>45974.499552777779</v>
      </c>
      <c r="H52" s="96"/>
      <c r="I52" s="135" t="str">
        <f>IFERROR(VLOOKUP(D52,DB!A:F,6,0),"")</f>
        <v/>
      </c>
      <c r="J52" s="135" t="str">
        <f>IFERROR(VLOOKUP(D52,DB!A:G,7,0),"")</f>
        <v/>
      </c>
      <c r="K52" s="98"/>
      <c r="L52" s="92" t="str">
        <f>IFERROR(VLOOKUP(D52,DB!A:I,9,0),"")</f>
        <v/>
      </c>
    </row>
    <row r="53" spans="1:12" ht="15" customHeight="1">
      <c r="A53" s="135"/>
      <c r="B53" s="135" t="str">
        <f>IFERROR(VLOOKUP(D53,DB!A:K,11,0),"")</f>
        <v/>
      </c>
      <c r="C53" s="94"/>
      <c r="D53" s="92"/>
      <c r="E53" s="95"/>
      <c r="F53" s="96"/>
      <c r="G53" s="97">
        <f ca="1">IFERROR(NOW()-F53,"")</f>
        <v>45974.499552777779</v>
      </c>
      <c r="H53" s="96"/>
      <c r="I53" s="135" t="str">
        <f>IFERROR(VLOOKUP(D53,DB!A:F,6,0),"")</f>
        <v/>
      </c>
      <c r="J53" s="135" t="str">
        <f>IFERROR(VLOOKUP(D53,DB!A:G,7,0),"")</f>
        <v/>
      </c>
      <c r="K53" s="98"/>
      <c r="L53" s="92" t="str">
        <f>IFERROR(VLOOKUP(D53,DB!A:I,9,0),"")</f>
        <v/>
      </c>
    </row>
    <row r="54" spans="1:12" ht="15" customHeight="1">
      <c r="A54" s="135"/>
      <c r="B54" s="135" t="str">
        <f>IFERROR(VLOOKUP(D54,DB!A:K,11,0),"")</f>
        <v/>
      </c>
      <c r="C54" s="94"/>
      <c r="D54" s="92"/>
      <c r="E54" s="95"/>
      <c r="F54" s="96"/>
      <c r="G54" s="97">
        <f ca="1">IFERROR(NOW()-F54,"")</f>
        <v>45974.499552777779</v>
      </c>
      <c r="H54" s="96"/>
      <c r="I54" s="135" t="str">
        <f>IFERROR(VLOOKUP(D54,DB!A:F,6,0),"")</f>
        <v/>
      </c>
      <c r="J54" s="135" t="str">
        <f>IFERROR(VLOOKUP(D54,DB!A:G,7,0),"")</f>
        <v/>
      </c>
      <c r="K54" s="98"/>
      <c r="L54" s="92" t="str">
        <f>IFERROR(VLOOKUP(D54,DB!A:I,9,0),"")</f>
        <v/>
      </c>
    </row>
    <row r="55" spans="1:12" ht="15" customHeight="1">
      <c r="A55" s="135"/>
      <c r="B55" s="135" t="str">
        <f>IFERROR(VLOOKUP(D55,DB!A:K,11,0),"")</f>
        <v/>
      </c>
      <c r="C55" s="94"/>
      <c r="D55" s="92"/>
      <c r="E55" s="95"/>
      <c r="F55" s="96"/>
      <c r="G55" s="97">
        <f ca="1">IFERROR(NOW()-F55,"")</f>
        <v>45974.499552777779</v>
      </c>
      <c r="H55" s="96"/>
      <c r="I55" s="135" t="str">
        <f>IFERROR(VLOOKUP(D55,DB!A:F,6,0),"")</f>
        <v/>
      </c>
      <c r="J55" s="135" t="str">
        <f>IFERROR(VLOOKUP(D55,DB!A:G,7,0),"")</f>
        <v/>
      </c>
      <c r="K55" s="98"/>
      <c r="L55" s="92" t="str">
        <f>IFERROR(VLOOKUP(D55,DB!A:I,9,0),"")</f>
        <v/>
      </c>
    </row>
    <row r="56" spans="1:12" ht="15" customHeight="1">
      <c r="A56" s="135"/>
      <c r="B56" s="135" t="str">
        <f>IFERROR(VLOOKUP(D56,DB!A:K,11,0),"")</f>
        <v/>
      </c>
      <c r="C56" s="94"/>
      <c r="D56" s="92"/>
      <c r="E56" s="95"/>
      <c r="F56" s="96"/>
      <c r="G56" s="97">
        <f ca="1">IFERROR(NOW()-F56,"")</f>
        <v>45974.499552777779</v>
      </c>
      <c r="H56" s="96"/>
      <c r="I56" s="135" t="str">
        <f>IFERROR(VLOOKUP(D56,DB!A:F,6,0),"")</f>
        <v/>
      </c>
      <c r="J56" s="135" t="str">
        <f>IFERROR(VLOOKUP(D56,DB!A:G,7,0),"")</f>
        <v/>
      </c>
      <c r="K56" s="98"/>
      <c r="L56" s="92" t="str">
        <f>IFERROR(VLOOKUP(D56,DB!A:I,9,0),"")</f>
        <v/>
      </c>
    </row>
    <row r="57" spans="1:12" ht="15" customHeight="1">
      <c r="A57" s="135"/>
      <c r="B57" s="135" t="str">
        <f>IFERROR(VLOOKUP(D57,DB!A:K,11,0),"")</f>
        <v/>
      </c>
      <c r="C57" s="94"/>
      <c r="D57" s="92"/>
      <c r="E57" s="95"/>
      <c r="F57" s="96"/>
      <c r="G57" s="97">
        <f ca="1">IFERROR(NOW()-F57,"")</f>
        <v>45974.499552777779</v>
      </c>
      <c r="H57" s="96"/>
      <c r="I57" s="135" t="str">
        <f>IFERROR(VLOOKUP(D57,DB!A:F,6,0),"")</f>
        <v/>
      </c>
      <c r="J57" s="135" t="str">
        <f>IFERROR(VLOOKUP(D57,DB!A:G,7,0),"")</f>
        <v/>
      </c>
      <c r="K57" s="98"/>
      <c r="L57" s="92" t="str">
        <f>IFERROR(VLOOKUP(D57,DB!A:I,9,0),"")</f>
        <v/>
      </c>
    </row>
    <row r="58" spans="1:12" ht="15" customHeight="1">
      <c r="A58" s="135"/>
      <c r="B58" s="135" t="str">
        <f>IFERROR(VLOOKUP(D58,DB!A:K,11,0),"")</f>
        <v/>
      </c>
      <c r="C58" s="94"/>
      <c r="D58" s="92"/>
      <c r="E58" s="95"/>
      <c r="F58" s="96"/>
      <c r="G58" s="97">
        <f ca="1">IFERROR(NOW()-F58,"")</f>
        <v>45974.499552777779</v>
      </c>
      <c r="H58" s="96"/>
      <c r="I58" s="135" t="str">
        <f>IFERROR(VLOOKUP(D58,DB!A:F,6,0),"")</f>
        <v/>
      </c>
      <c r="J58" s="135" t="str">
        <f>IFERROR(VLOOKUP(D58,DB!A:G,7,0),"")</f>
        <v/>
      </c>
      <c r="K58" s="98"/>
      <c r="L58" s="92" t="str">
        <f>IFERROR(VLOOKUP(D58,DB!A:I,9,0),"")</f>
        <v/>
      </c>
    </row>
    <row r="59" spans="1:12" ht="15" customHeight="1">
      <c r="A59" s="135"/>
      <c r="B59" s="135" t="str">
        <f>IFERROR(VLOOKUP(D59,DB!A:K,11,0),"")</f>
        <v/>
      </c>
      <c r="C59" s="94"/>
      <c r="D59" s="92"/>
      <c r="E59" s="95"/>
      <c r="F59" s="96"/>
      <c r="G59" s="97">
        <f ca="1">IFERROR(NOW()-F59,"")</f>
        <v>45974.499552777779</v>
      </c>
      <c r="H59" s="96"/>
      <c r="I59" s="135" t="str">
        <f>IFERROR(VLOOKUP(D59,DB!A:F,6,0),"")</f>
        <v/>
      </c>
      <c r="J59" s="135" t="str">
        <f>IFERROR(VLOOKUP(D59,DB!A:G,7,0),"")</f>
        <v/>
      </c>
      <c r="K59" s="98"/>
      <c r="L59" s="92" t="str">
        <f>IFERROR(VLOOKUP(D59,DB!A:I,9,0),"")</f>
        <v/>
      </c>
    </row>
    <row r="60" spans="1:12" ht="15" customHeight="1">
      <c r="A60" s="135"/>
      <c r="B60" s="135" t="str">
        <f>IFERROR(VLOOKUP(D60,DB!A:K,11,0),"")</f>
        <v/>
      </c>
      <c r="C60" s="94"/>
      <c r="D60" s="92"/>
      <c r="E60" s="95"/>
      <c r="F60" s="96"/>
      <c r="G60" s="97">
        <f ca="1">IFERROR(NOW()-F60,"")</f>
        <v>45974.499552777779</v>
      </c>
      <c r="H60" s="96"/>
      <c r="I60" s="135" t="str">
        <f>IFERROR(VLOOKUP(D60,DB!A:F,6,0),"")</f>
        <v/>
      </c>
      <c r="J60" s="135" t="str">
        <f>IFERROR(VLOOKUP(D60,DB!A:G,7,0),"")</f>
        <v/>
      </c>
      <c r="K60" s="98"/>
      <c r="L60" s="92" t="str">
        <f>IFERROR(VLOOKUP(D60,DB!A:I,9,0),"")</f>
        <v/>
      </c>
    </row>
    <row r="61" spans="1:12" ht="15" customHeight="1">
      <c r="A61" s="135"/>
      <c r="B61" s="135" t="str">
        <f>IFERROR(VLOOKUP(D61,DB!A:K,11,0),"")</f>
        <v/>
      </c>
      <c r="C61" s="94"/>
      <c r="D61" s="92"/>
      <c r="E61" s="95"/>
      <c r="F61" s="96"/>
      <c r="G61" s="97">
        <f ca="1">IFERROR(NOW()-F61,"")</f>
        <v>45974.499552777779</v>
      </c>
      <c r="H61" s="96"/>
      <c r="I61" s="135" t="str">
        <f>IFERROR(VLOOKUP(D61,DB!A:F,6,0),"")</f>
        <v/>
      </c>
      <c r="J61" s="135" t="str">
        <f>IFERROR(VLOOKUP(D61,DB!A:G,7,0),"")</f>
        <v/>
      </c>
      <c r="K61" s="98"/>
      <c r="L61" s="92" t="str">
        <f>IFERROR(VLOOKUP(D61,DB!A:I,9,0),"")</f>
        <v/>
      </c>
    </row>
    <row r="62" spans="1:12" ht="15" customHeight="1">
      <c r="A62" s="135"/>
      <c r="B62" s="135" t="str">
        <f>IFERROR(VLOOKUP(D62,DB!A:K,11,0),"")</f>
        <v/>
      </c>
      <c r="C62" s="94"/>
      <c r="D62" s="92"/>
      <c r="E62" s="95"/>
      <c r="F62" s="96"/>
      <c r="G62" s="97">
        <f ca="1">IFERROR(NOW()-F62,"")</f>
        <v>45974.499552777779</v>
      </c>
      <c r="H62" s="96"/>
      <c r="I62" s="135" t="str">
        <f>IFERROR(VLOOKUP(D62,DB!A:F,6,0),"")</f>
        <v/>
      </c>
      <c r="J62" s="135" t="str">
        <f>IFERROR(VLOOKUP(D62,DB!A:G,7,0),"")</f>
        <v/>
      </c>
      <c r="K62" s="98"/>
      <c r="L62" s="92" t="str">
        <f>IFERROR(VLOOKUP(D62,DB!A:I,9,0),"")</f>
        <v/>
      </c>
    </row>
    <row r="63" spans="1:12" ht="15" customHeight="1">
      <c r="A63" s="135"/>
      <c r="B63" s="135" t="str">
        <f>IFERROR(VLOOKUP(D63,DB!A:K,11,0),"")</f>
        <v/>
      </c>
      <c r="C63" s="94"/>
      <c r="D63" s="92"/>
      <c r="E63" s="95"/>
      <c r="F63" s="96"/>
      <c r="G63" s="97">
        <f ca="1">IFERROR(NOW()-F63,"")</f>
        <v>45974.499552777779</v>
      </c>
      <c r="H63" s="96"/>
      <c r="I63" s="135" t="str">
        <f>IFERROR(VLOOKUP(D63,DB!A:F,6,0),"")</f>
        <v/>
      </c>
      <c r="J63" s="135" t="str">
        <f>IFERROR(VLOOKUP(D63,DB!A:G,7,0),"")</f>
        <v/>
      </c>
      <c r="K63" s="98"/>
      <c r="L63" s="92" t="str">
        <f>IFERROR(VLOOKUP(D63,DB!A:I,9,0),"")</f>
        <v/>
      </c>
    </row>
    <row r="64" spans="1:12" ht="15" customHeight="1">
      <c r="A64" s="135"/>
      <c r="B64" s="135" t="str">
        <f>IFERROR(VLOOKUP(D64,DB!A:K,11,0),"")</f>
        <v/>
      </c>
      <c r="C64" s="94"/>
      <c r="D64" s="92"/>
      <c r="E64" s="95"/>
      <c r="F64" s="96"/>
      <c r="G64" s="97">
        <f ca="1">IFERROR(NOW()-F64,"")</f>
        <v>45974.499552777779</v>
      </c>
      <c r="H64" s="96"/>
      <c r="I64" s="135" t="str">
        <f>IFERROR(VLOOKUP(D64,DB!A:F,6,0),"")</f>
        <v/>
      </c>
      <c r="J64" s="135" t="str">
        <f>IFERROR(VLOOKUP(D64,DB!A:G,7,0),"")</f>
        <v/>
      </c>
      <c r="K64" s="98"/>
      <c r="L64" s="92" t="str">
        <f>IFERROR(VLOOKUP(D64,DB!A:I,9,0),"")</f>
        <v/>
      </c>
    </row>
  </sheetData>
  <dataValidations count="2">
    <dataValidation allowBlank="1" showInputMessage="1" showErrorMessage="1" sqref="E1" xr:uid="{A4F81451-56CC-4543-9497-104C4E44EE4B}"/>
    <dataValidation type="list" allowBlank="1" showInputMessage="1" showErrorMessage="1" sqref="E2:E64"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63"/>
  <sheetViews>
    <sheetView workbookViewId="0">
      <selection activeCell="D3" sqref="D3"/>
    </sheetView>
  </sheetViews>
  <sheetFormatPr defaultColWidth="11.19921875" defaultRowHeight="15"/>
  <cols>
    <col min="1" max="1" width="23.69921875" style="39" customWidth="1"/>
    <col min="2" max="2" width="4.59765625" style="39" customWidth="1"/>
    <col min="3" max="3" width="4.19921875" style="39" customWidth="1"/>
    <col min="4" max="4" width="7.5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39120</v>
      </c>
      <c r="B2" s="37" t="str">
        <f>IFERROR(VLOOKUP(D2,DB!A:K,11,0),"")</f>
        <v>R5</v>
      </c>
      <c r="C2" s="37">
        <v>3</v>
      </c>
      <c r="D2" s="107" t="s">
        <v>36011</v>
      </c>
      <c r="E2" s="37" t="s">
        <v>39021</v>
      </c>
      <c r="F2" s="38">
        <v>45891.832060185188</v>
      </c>
      <c r="G2" s="116">
        <f ca="1">IFERROR(NOW()-F2,"")</f>
        <v>82.667492592590861</v>
      </c>
      <c r="H2" s="38">
        <v>45891.790393518517</v>
      </c>
      <c r="I2" s="37" t="str">
        <f>IFERROR(VLOOKUP(D2,DB!A:F,6,0),"")</f>
        <v>Generator-SG</v>
      </c>
      <c r="J2" s="37" t="str">
        <f>IFERROR(VLOOKUP(D2,DB!A:G,7,0),"")</f>
        <v>Vandalized</v>
      </c>
      <c r="K2" s="37" t="s">
        <v>39121</v>
      </c>
      <c r="L2" s="37" t="str">
        <f>IFERROR(VLOOKUP(D2,DB!A:I,9,0),"")</f>
        <v>Latis</v>
      </c>
      <c r="M2" s="106"/>
    </row>
    <row r="3" spans="1:13" ht="30">
      <c r="A3" s="37" t="s">
        <v>39122</v>
      </c>
      <c r="B3" s="37" t="str">
        <f>IFERROR(VLOOKUP(D3,DB!A:K,11,0),"")</f>
        <v>R5</v>
      </c>
      <c r="C3" s="37">
        <v>1</v>
      </c>
      <c r="D3" s="37" t="s">
        <v>33268</v>
      </c>
      <c r="E3" s="37" t="s">
        <v>39102</v>
      </c>
      <c r="F3" s="38">
        <v>45926.188877314817</v>
      </c>
      <c r="G3" s="116">
        <f t="shared" ref="G3" ca="1" si="0">IFERROR(NOW()-F3,"")</f>
        <v>48.310675462962536</v>
      </c>
      <c r="H3" s="38">
        <v>45926.158159722225</v>
      </c>
      <c r="I3" s="37" t="str">
        <f>IFERROR(VLOOKUP(D3,DB!A:F,6,0),"")</f>
        <v>SCECO</v>
      </c>
      <c r="J3" s="37" t="str">
        <f>IFERROR(VLOOKUP(D3,DB!A:G,7,0),"")</f>
        <v>Good</v>
      </c>
      <c r="K3" s="37" t="s">
        <v>39123</v>
      </c>
      <c r="L3" s="37" t="str">
        <f>IFERROR(VLOOKUP(D3,DB!A:I,9,0),"")</f>
        <v>Latis</v>
      </c>
      <c r="M3" s="106"/>
    </row>
    <row r="4" spans="1:13" ht="48" customHeight="1">
      <c r="A4" s="124" t="s">
        <v>39124</v>
      </c>
      <c r="B4" s="124" t="str">
        <f>IFERROR(VLOOKUP(D4,DB!A:K,11,0),"")</f>
        <v>R5</v>
      </c>
      <c r="C4" s="124">
        <v>1</v>
      </c>
      <c r="D4" s="124" t="s">
        <v>34758</v>
      </c>
      <c r="E4" s="124" t="s">
        <v>39102</v>
      </c>
      <c r="F4" s="125">
        <v>45948.661111111112</v>
      </c>
      <c r="G4" s="126">
        <f t="shared" ref="G4:G12" ca="1" si="1">IFERROR(NOW()-F4,"")</f>
        <v>25.838441666666768</v>
      </c>
      <c r="H4" s="125">
        <v>45948.661111111112</v>
      </c>
      <c r="I4" s="124" t="str">
        <f>IFERROR(VLOOKUP(D4,DB!A:F,6,0),"")</f>
        <v>SCECO</v>
      </c>
      <c r="J4" s="124" t="str">
        <f>IFERROR(VLOOKUP(D4,DB!A:G,7,0),"")</f>
        <v>Dead</v>
      </c>
      <c r="K4" s="124" t="s">
        <v>39125</v>
      </c>
      <c r="L4" s="124" t="str">
        <f>IFERROR(VLOOKUP(D4,DB!A:I,9,0),"")</f>
        <v>Latis</v>
      </c>
    </row>
    <row r="5" spans="1:13" ht="30.75">
      <c r="A5" s="124" t="s">
        <v>39126</v>
      </c>
      <c r="B5" s="124" t="s">
        <v>5443</v>
      </c>
      <c r="C5" s="124">
        <v>1</v>
      </c>
      <c r="D5" s="124" t="s">
        <v>32330</v>
      </c>
      <c r="E5" s="124" t="s">
        <v>39021</v>
      </c>
      <c r="F5" s="125">
        <v>45968.848599537036</v>
      </c>
      <c r="G5" s="126">
        <v>0.54726851851851854</v>
      </c>
      <c r="H5" s="125">
        <v>45968.827465277776</v>
      </c>
      <c r="I5" s="124" t="s">
        <v>22</v>
      </c>
      <c r="J5" s="124" t="s">
        <v>65</v>
      </c>
      <c r="K5" s="124" t="s">
        <v>39127</v>
      </c>
      <c r="L5" s="124" t="s">
        <v>8145</v>
      </c>
    </row>
    <row r="6" spans="1:13">
      <c r="A6" s="124" t="s">
        <v>39128</v>
      </c>
      <c r="B6" s="124" t="str">
        <f>IFERROR(VLOOKUP(D6,DB!A:K,11,0),"")</f>
        <v>R5</v>
      </c>
      <c r="C6" s="124">
        <v>1</v>
      </c>
      <c r="D6" s="124" t="s">
        <v>37382</v>
      </c>
      <c r="E6" s="124" t="s">
        <v>39021</v>
      </c>
      <c r="F6" s="157">
        <v>45974.476527777777</v>
      </c>
      <c r="G6" s="126">
        <f t="shared" ca="1" si="1"/>
        <v>2.3025000002235174E-2</v>
      </c>
      <c r="H6" s="125">
        <v>45974.470972222225</v>
      </c>
      <c r="I6" s="124" t="str">
        <f>IFERROR(VLOOKUP(D6,DB!A:F,6,0),"")</f>
        <v>Generator-SG</v>
      </c>
      <c r="J6" s="124" t="str">
        <f>IFERROR(VLOOKUP(D6,DB!A:G,7,0),"")</f>
        <v>Dead</v>
      </c>
      <c r="K6" s="124" t="s">
        <v>39129</v>
      </c>
      <c r="L6" s="124" t="str">
        <f>IFERROR(VLOOKUP(D6,DB!A:I,9,0),"")</f>
        <v>Latis</v>
      </c>
    </row>
    <row r="7" spans="1:13">
      <c r="A7" s="124"/>
      <c r="B7" s="124" t="str">
        <f>IFERROR(VLOOKUP(D7,DB!A:K,11,0),"")</f>
        <v/>
      </c>
      <c r="C7" s="124"/>
      <c r="D7" s="124"/>
      <c r="E7" s="124"/>
      <c r="F7" s="124"/>
      <c r="G7" s="126">
        <f t="shared" ca="1" si="1"/>
        <v>45974.499552777779</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1"/>
        <v>45974.499552777779</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1"/>
        <v>45974.499552777779</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1"/>
        <v>45974.499552777779</v>
      </c>
      <c r="H10" s="125"/>
      <c r="I10" s="124" t="str">
        <f>IFERROR(VLOOKUP(D10,DB!A:F,6,0),"")</f>
        <v/>
      </c>
      <c r="J10" s="124" t="str">
        <f>IFERROR(VLOOKUP(D10,DB!A:G,7,0),"")</f>
        <v/>
      </c>
      <c r="K10" s="124"/>
      <c r="L10" s="124" t="str">
        <f>IFERROR(VLOOKUP(D10,DB!A:I,9,0),"")</f>
        <v/>
      </c>
    </row>
    <row r="11" spans="1:13">
      <c r="A11" s="124"/>
      <c r="B11" s="124" t="str">
        <f>IFERROR(VLOOKUP(D11,DB!A:K,11,0),"")</f>
        <v/>
      </c>
      <c r="C11" s="124"/>
      <c r="D11"/>
      <c r="E11" s="124"/>
      <c r="F11" s="124"/>
      <c r="G11" s="126">
        <f t="shared" ca="1" si="1"/>
        <v>45974.499552777779</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1"/>
        <v>45974.499552777779</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ref="G13:G76" ca="1" si="2">IFERROR(NOW()-F13,"")</f>
        <v>45974.499552777779</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45974.499552777779</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45974.499552777779</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45974.499552777779</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45974.499552777779</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45974.499552777779</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45974.499552777779</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45974.499552777779</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45974.499552777779</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45974.499552777779</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45974.499552777779</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45974.499552777779</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45974.499552777779</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45974.499552777779</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45974.499552777779</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45974.499552777779</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45974.499552777779</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45974.499552777779</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45974.499552777779</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45974.499552777779</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45974.499552777779</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45974.499552777779</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45974.499552777779</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45974.499552777779</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45974.499552777779</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45974.499552777779</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45974.499552777779</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45974.499552777779</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45974.499552777779</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45974.499552777779</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45974.499552777779</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45974.499552777779</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45974.499552777779</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45974.499552777779</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45974.499552777779</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45974.499552777779</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45974.499552777779</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45974.499552777779</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45974.499552777779</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45974.499552777779</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45974.499552777779</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45974.499552777779</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45974.499552777779</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45974.499552777779</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45974.499552777779</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45974.499552777779</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45974.499552777779</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45974.499552777779</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45974.499552777779</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45974.499552777779</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45974.499552777779</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45974.499552777779</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45974.499552777779</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45974.499552777779</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45974.499552777779</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45974.499552777779</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45974.499552777779</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2"/>
        <v>45974.499552777779</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2"/>
        <v>45974.499552777779</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2"/>
        <v>45974.499552777779</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2"/>
        <v>45974.499552777779</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2"/>
        <v>45974.499552777779</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2"/>
        <v>45974.499552777779</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2"/>
        <v>45974.499552777779</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ref="G77:G140" ca="1" si="3">IFERROR(NOW()-F77,"")</f>
        <v>45974.499552777779</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45974.499552777779</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45974.499552777779</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45974.499552777779</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45974.499552777779</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45974.499552777779</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45974.499552777779</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45974.499552777779</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45974.499552777779</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45974.499552777779</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45974.499552777779</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45974.499552777779</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45974.499552777779</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45974.499552777779</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45974.499552777779</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45974.499552777779</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45974.499552777779</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45974.499552777779</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45974.499552777779</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45974.499552777779</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45974.499552777779</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45974.499552777779</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45974.499552777779</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45974.499552777779</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45974.499552777779</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45974.499552777779</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45974.499552777779</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45974.499552777779</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45974.499552777779</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45974.499552777779</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45974.499552777779</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45974.499552777779</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45974.499552777779</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45974.499552777779</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45974.499552777779</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45974.499552777779</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45974.499552777779</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45974.499552777779</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45974.499552777779</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45974.499552777779</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45974.499552777779</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45974.499552777779</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45974.499552777779</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45974.499552777779</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45974.499552777779</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45974.499552777779</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45974.499552777779</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45974.499552777779</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45974.499552777779</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45974.499552777779</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45974.499552777779</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45974.499552777779</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45974.499552777779</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45974.499552777779</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45974.499552777779</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45974.499552777779</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45974.499552777779</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45974.499552777779</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45974.499552777779</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45974.499552777779</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45974.499552777779</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45974.499552777779</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45974.499552777779</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45974.499552777779</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ref="G141:G204" ca="1" si="4">IFERROR(NOW()-F141,"")</f>
        <v>45974.499552777779</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45974.499552777779</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45974.499552777779</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45974.499552777779</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45974.499552777779</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45974.499552777779</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45974.499552777779</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45974.499552777779</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45974.499552777779</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45974.499552777779</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45974.499552777779</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45974.499552777779</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45974.499552777779</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45974.499552777779</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45974.499552777779</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45974.499552777779</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45974.499552777779</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45974.499552777779</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45974.499552777779</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45974.499552777779</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45974.499552777779</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45974.499552777779</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45974.499552777779</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45974.499552777779</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45974.499552777779</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45974.499552777779</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45974.499552777779</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45974.499552777779</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45974.499552777779</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45974.499552777779</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45974.499552777779</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45974.499552777779</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45974.499552777779</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45974.499552777779</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45974.499552777779</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45974.499552777779</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45974.499552777779</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45974.499552777779</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45974.499552777779</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45974.499552777779</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45974.499552777779</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45974.499552777779</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45974.499552777779</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45974.499552777779</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45974.499552777779</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45974.499552777779</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45974.499552777779</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45974.499552777779</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45974.499552777779</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45974.499552777779</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45974.499552777779</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45974.499552777779</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45974.499552777779</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45974.499552777779</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45974.499552777779</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45974.499552777779</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45974.499552777779</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45974.499552777779</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45974.499552777779</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45974.499552777779</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45974.499552777779</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45974.499552777779</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45974.499552777779</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45974.499552777779</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ref="G205:G268" ca="1" si="5">IFERROR(NOW()-F205,"")</f>
        <v>45974.499552777779</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5"/>
        <v>45974.499552777779</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5"/>
        <v>45974.499552777779</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5"/>
        <v>45974.499552777779</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5"/>
        <v>45974.499552777779</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5"/>
        <v>45974.499552777779</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5"/>
        <v>45974.499552777779</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5"/>
        <v>45974.499552777779</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5"/>
        <v>45974.499552777779</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5"/>
        <v>45974.499552777779</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5"/>
        <v>45974.499552777779</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5"/>
        <v>45974.499552777779</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5"/>
        <v>45974.499552777779</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5"/>
        <v>45974.499552777779</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5"/>
        <v>45974.499552777779</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5"/>
        <v>45974.499552777779</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5"/>
        <v>45974.499552777779</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5"/>
        <v>45974.499552777779</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5"/>
        <v>45974.499552777779</v>
      </c>
      <c r="H223" s="124"/>
      <c r="I223" s="124" t="str">
        <f>IFERROR(VLOOKUP(D223,DB!A:F,6,0),"")</f>
        <v/>
      </c>
      <c r="J223" s="124" t="str">
        <f>IFERROR(VLOOKUP(D223,DB!A:G,7,0),"")</f>
        <v/>
      </c>
      <c r="K223" s="124"/>
      <c r="L223" s="124" t="str">
        <f>IFERROR(VLOOKUP(D223,DB!A:I,9,0),"")</f>
        <v/>
      </c>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row r="244" spans="1:12">
      <c r="A244" s="124"/>
      <c r="B244" s="124"/>
      <c r="C244" s="124"/>
      <c r="D244" s="124"/>
      <c r="E244" s="124"/>
      <c r="F244" s="124"/>
      <c r="G244" s="124"/>
      <c r="H244" s="124"/>
      <c r="I244" s="124"/>
      <c r="J244" s="124"/>
      <c r="K244" s="124"/>
      <c r="L244" s="124"/>
    </row>
    <row r="245" spans="1:12">
      <c r="A245" s="124"/>
      <c r="B245" s="124"/>
      <c r="C245" s="124"/>
      <c r="D245" s="124"/>
      <c r="E245" s="124"/>
      <c r="F245" s="124"/>
      <c r="G245" s="124"/>
      <c r="H245" s="124"/>
      <c r="I245" s="124"/>
      <c r="J245" s="124"/>
      <c r="K245" s="124"/>
      <c r="L245" s="124"/>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sheetData>
  <dataValidations count="2">
    <dataValidation allowBlank="1" showInputMessage="1" showErrorMessage="1" sqref="E1" xr:uid="{920C6338-E771-4DAE-8C89-92A9093EA4DE}"/>
    <dataValidation type="list" allowBlank="1" showInputMessage="1" showErrorMessage="1" sqref="E2:E22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40"/>
  <sheetViews>
    <sheetView workbookViewId="0">
      <selection activeCell="A2" sqref="A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42" ca="1" si="0">IFERROR(NOW()-F2,"-")</f>
        <v>45974.499552777779</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45974.499552777779</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45974.499552777779</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45974.499552777779</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45974.499552777779</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45974.499552777779</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45974.499552777779</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45974.499552777779</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45974.499552777779</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45974.499552777779</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45974.499552777779</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45974.499552777779</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45974.499552777779</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45974.499552777779</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45974.499552777779</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45974.499552777779</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45974.499552777779</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45974.499552777779</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45974.499552777779</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45974.499552777779</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45974.499552777779</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45974.499552777779</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45974.499552777779</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45974.499552777779</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45974.499552777779</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45974.499552777779</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0"/>
        <v>45974.499552777779</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0"/>
        <v>45974.499552777779</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0"/>
        <v>45974.499552777779</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0"/>
        <v>45974.499552777779</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0"/>
        <v>45974.499552777779</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0"/>
        <v>45974.499552777779</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0"/>
        <v>45974.499552777779</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0"/>
        <v>45974.499552777779</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0"/>
        <v>45974.499552777779</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0"/>
        <v>45974.499552777779</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0"/>
        <v>45974.499552777779</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0"/>
        <v>45974.499552777779</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0"/>
        <v>45974.499552777779</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0"/>
        <v>45974.499552777779</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0"/>
        <v>45974.499552777779</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ref="G43:G106" ca="1" si="1">IFERROR(NOW()-F43,"-")</f>
        <v>45974.499552777779</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45974.499552777779</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45974.499552777779</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45974.499552777779</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45974.499552777779</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45974.499552777779</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45974.499552777779</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45974.499552777779</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45974.499552777779</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45974.499552777779</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45974.499552777779</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45974.499552777779</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45974.499552777779</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45974.499552777779</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45974.499552777779</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45974.499552777779</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45974.499552777779</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45974.499552777779</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45974.499552777779</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45974.499552777779</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45974.499552777779</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45974.499552777779</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45974.499552777779</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45974.499552777779</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45974.499552777779</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45974.499552777779</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45974.499552777779</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45974.499552777779</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45974.499552777779</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45974.499552777779</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45974.499552777779</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45974.499552777779</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45974.499552777779</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45974.499552777779</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45974.499552777779</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45974.499552777779</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45974.499552777779</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45974.499552777779</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45974.499552777779</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45974.499552777779</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45974.499552777779</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45974.499552777779</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45974.499552777779</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45974.499552777779</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45974.499552777779</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45974.499552777779</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45974.499552777779</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45974.499552777779</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45974.499552777779</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1"/>
        <v>45974.499552777779</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1"/>
        <v>45974.499552777779</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1"/>
        <v>45974.499552777779</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1"/>
        <v>45974.499552777779</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1"/>
        <v>45974.499552777779</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1"/>
        <v>45974.499552777779</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1"/>
        <v>45974.499552777779</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1"/>
        <v>45974.499552777779</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1"/>
        <v>45974.499552777779</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1"/>
        <v>45974.499552777779</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1"/>
        <v>45974.499552777779</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1"/>
        <v>45974.499552777779</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1"/>
        <v>45974.499552777779</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1"/>
        <v>45974.499552777779</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1"/>
        <v>45974.499552777779</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ref="G107:G140" ca="1" si="2">IFERROR(NOW()-F107,"-")</f>
        <v>45974.499552777779</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45974.499552777779</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45974.499552777779</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45974.499552777779</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45974.499552777779</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45974.499552777779</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45974.499552777779</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45974.499552777779</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45974.499552777779</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45974.499552777779</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45974.499552777779</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45974.499552777779</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45974.499552777779</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45974.499552777779</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45974.499552777779</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45974.499552777779</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45974.499552777779</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45974.499552777779</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45974.499552777779</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45974.499552777779</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45974.499552777779</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45974.499552777779</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45974.499552777779</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45974.499552777779</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45974.499552777779</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ca="1" si="2"/>
        <v>45974.499552777779</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2"/>
        <v>45974.499552777779</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2"/>
        <v>45974.499552777779</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2"/>
        <v>45974.499552777779</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2"/>
        <v>45974.499552777779</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2"/>
        <v>45974.499552777779</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2"/>
        <v>45974.499552777779</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2"/>
        <v>45974.499552777779</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2"/>
        <v>45974.499552777779</v>
      </c>
      <c r="H140" s="143"/>
      <c r="I140" s="141" t="str">
        <f>IFERROR(VLOOKUP(D140,DB!A:F,6,0),"")</f>
        <v/>
      </c>
      <c r="J140" s="141" t="str">
        <f>IFERROR(VLOOKUP(D140,DB!A:G,7,0),"")</f>
        <v/>
      </c>
      <c r="K140" s="144"/>
      <c r="L140" s="145" t="str">
        <f>IFERROR(VLOOKUP(D140,DB!A:I,9,0),"")</f>
        <v/>
      </c>
    </row>
  </sheetData>
  <dataValidations count="2">
    <dataValidation allowBlank="1" showInputMessage="1" showErrorMessage="1" sqref="E1" xr:uid="{9E1BC488-8814-4F8A-8DBE-742B3278AB71}"/>
    <dataValidation type="list" allowBlank="1" showInputMessage="1" showErrorMessage="1" sqref="E2:E140"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2025-11-13T08:59:25Z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