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82" documentId="120_S{2AC9BD13-BADA-5192-A53E-5A8FF88502F6}" xr6:coauthVersionLast="47" xr6:coauthVersionMax="47" xr10:uidLastSave="{ADD7C555-D8B2-4217-94FB-97A266C1029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G7" i="5"/>
  <c r="B5" i="2"/>
  <c r="G5" i="2"/>
  <c r="I5" i="2"/>
  <c r="J5" i="2"/>
  <c r="L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J77" i="2"/>
  <c r="J78" i="2"/>
  <c r="J79" i="2"/>
  <c r="J80" i="2"/>
  <c r="J81" i="2"/>
  <c r="J82" i="2"/>
  <c r="J83" i="2"/>
  <c r="J84" i="2"/>
  <c r="J85" i="2"/>
  <c r="J86" i="2"/>
  <c r="J87" i="2"/>
  <c r="J88" i="2"/>
  <c r="J89" i="2"/>
  <c r="J90" i="2"/>
  <c r="J91" i="2"/>
  <c r="J92" i="2"/>
  <c r="J93" i="2"/>
  <c r="J94" i="2"/>
  <c r="J95" i="2"/>
  <c r="I77" i="2"/>
  <c r="I78" i="2"/>
  <c r="I79" i="2"/>
  <c r="I80" i="2"/>
  <c r="I81" i="2"/>
  <c r="I82" i="2"/>
  <c r="I83" i="2"/>
  <c r="I84" i="2"/>
  <c r="I85" i="2"/>
  <c r="I86" i="2"/>
  <c r="I87" i="2"/>
  <c r="I88" i="2"/>
  <c r="I89" i="2"/>
  <c r="I90" i="2"/>
  <c r="I91" i="2"/>
  <c r="I92" i="2"/>
  <c r="I93" i="2"/>
  <c r="I94" i="2"/>
  <c r="I95" i="2"/>
  <c r="G77" i="2"/>
  <c r="G78" i="2"/>
  <c r="G79" i="2"/>
  <c r="G80" i="2"/>
  <c r="G81" i="2"/>
  <c r="G82" i="2"/>
  <c r="G83" i="2"/>
  <c r="G84" i="2"/>
  <c r="G85" i="2"/>
  <c r="G86" i="2"/>
  <c r="G87" i="2"/>
  <c r="G88" i="2"/>
  <c r="G89" i="2"/>
  <c r="G90" i="2"/>
  <c r="G91" i="2"/>
  <c r="G92" i="2"/>
  <c r="G93" i="2"/>
  <c r="G94" i="2"/>
  <c r="G95" i="2"/>
  <c r="B77" i="2"/>
  <c r="B78" i="2"/>
  <c r="B79" i="2"/>
  <c r="B80" i="2"/>
  <c r="B81" i="2"/>
  <c r="B82" i="2"/>
  <c r="B83" i="2"/>
  <c r="B84" i="2"/>
  <c r="B85" i="2"/>
  <c r="B86" i="2"/>
  <c r="B87" i="2"/>
  <c r="B88" i="2"/>
  <c r="B89" i="2"/>
  <c r="B90" i="2"/>
  <c r="B91" i="2"/>
  <c r="B92" i="2"/>
  <c r="B93" i="2"/>
  <c r="B94" i="2"/>
  <c r="B9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<sst xmlns="http://schemas.openxmlformats.org/spreadsheetml/2006/main" count="181536" uniqueCount="39146">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</sst>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4" totalsRowShown="0" headerRowDxfId="80" dataDxfId="79" headerRowBorderDxfId="77" tableBorderDxfId="78" totalsRowBorderDxfId="76">
  <autoFilter ref="A1:L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340.53558298610733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9.3719560180034023E-2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46003.484008912033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46003.484008912033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46003.484008912033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46003.484008912033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46003.484008912033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46003.484008912033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46003.484008912033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46003.484008912033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46003.484008912033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46003.484008912033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46003.484008912033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46003.484008912033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46003.484008912033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46003.484008912033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46003.484008912033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46003.484008912033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46003.484008912033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46003.484008912033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46003.484008912033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46003.484008912033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46003.484008912033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46003.484008912033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46003.484008912033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46003.484008912033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46003.484008912033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46003.484008912033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46003.484008912033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46003.484008912033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46003.484008912033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46003.484008912033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46003.484008912033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46003.484008912033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46003.484008912033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46003.484008912033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46003.484008912033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46003.484008912033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46003.484008912033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46003.484008912033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46003.484008912033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46003.484008912033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46003.484008912033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46003.484008912033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46003.484008912033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46003.484008912033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46003.484008912033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46003.484008912033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46003.484008912033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46003.484008912033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46003.484008912033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46003.484008912033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46003.484008912033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46003.484008912033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46003.484008912033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46003.484008912033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46003.484008912033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46003.484008912033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46003.484008912033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46003.484008912033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46003.484008912033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46003.484008912033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46003.484008912033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46003.484008912033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46003.484008912033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46003.484008912033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46003.484008912033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46003.484008912033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46003.484008912033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46003.484008912033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46003.484008912033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46003.484008912033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46003.484008912033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46003.484008912033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46003.484008912033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46003.484008912033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46003.484008912033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46003.484008912033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46003.484008912033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46003.484008912033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46003.484008912033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46003.484008912033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46003.484008912033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46003.484008912033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46003.484008912033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46003.484008912033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46003.484008912033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46003.484008912033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46003.484008912033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46003.484008912033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46003.484008912033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46003.484008912033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46003.484008912033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46003.484008912033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46003.484008912033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46003.484008912033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46003.484008912033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46003.484008912033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46003.484008912033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46003.484008912033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46003.484008912033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46003.484008912033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46003.484008912033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46003.484008912033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46003.484008912033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46003.484008912033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46003.484008912033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46003.484008912033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46003.484008912033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46003.484008912033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46003.484008912033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46003.484008912033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46003.484008912033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46003.484008912033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46003.484008912033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46003.484008912033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46003.484008912033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46003.484008912033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46003.484008912033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46003.484008912033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46003.484008912033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46003.484008912033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46003.484008912033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46003.484008912033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46003.484008912033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46003.484008912033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46003.484008912033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46003.484008912033</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D6406998-19DA-4D84-989C-15BFC91DF862}"/>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4"/>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178.48417094907199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19.096589930552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6.1286269675911171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2.6520991898141801</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21801</v>
      </c>
      <c r="E7" s="81" t="s">
        <v>39111</v>
      </c>
      <c r="F7" s="97">
        <v>46003.376145833332</v>
      </c>
      <c r="G7" s="98">
        <f ca="1">IFERROR(NOW()-F7,"-")</f>
        <v>0.10786307870148448</v>
      </c>
      <c r="H7" s="97">
        <v>46003.362384259257</v>
      </c>
      <c r="I7" s="18" t="str">
        <f>IFERROR(VLOOKUP(D7,DB!A:F,6,0),"")</f>
        <v>SCECO</v>
      </c>
      <c r="J7" s="18" t="str">
        <f>IFERROR(VLOOKUP(D7,DB!A:G,7,0),"")</f>
        <v>Good</v>
      </c>
      <c r="K7" s="19" t="s">
        <v>39124</v>
      </c>
      <c r="L7" s="18" t="str">
        <f>IFERROR(VLOOKUP(D7,DB!A:I,9,0),"")</f>
        <v>Latis</v>
      </c>
    </row>
    <row r="8" spans="1:12" ht="31.5" customHeight="1">
      <c r="A8" s="96"/>
      <c r="B8" s="18" t="str">
        <f>IFERROR(VLOOKUP(D8,DB!A:K,11,0),"")</f>
        <v/>
      </c>
      <c r="C8" s="18"/>
      <c r="D8" s="18"/>
      <c r="E8" s="81"/>
      <c r="F8" s="97"/>
      <c r="G8" s="98">
        <f ca="1">IFERROR(NOW()-F8,"-")</f>
        <v>46003.484008912033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46003.484008912033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46003.484008912033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46003.484008912033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46003.484008912033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46003.484008912033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46003.484008912033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46003.484008912033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46003.484008912033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46003.484008912033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46003.484008912033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46003.484008912033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46003.484008912033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46003.484008912033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46003.484008912033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46003.484008912033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46003.484008912033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46003.484008912033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46003.484008912033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46003.484008912033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46003.484008912033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46003.484008912033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46003.484008912033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46003.484008912033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46003.484008912033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46003.484008912033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46003.484008912033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46003.484008912033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46003.484008912033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46003.484008912033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46003.484008912033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46003.484008912033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46003.484008912033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46003.484008912033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46003.484008912033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46003.484008912033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46003.484008912033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46003.484008912033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46003.484008912033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46003.484008912033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46003.484008912033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46003.484008912033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46003.484008912033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46003.484008912033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46003.484008912033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46003.484008912033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46003.484008912033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46003.484008912033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46003.484008912033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46003.484008912033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46003.484008912033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46003.484008912033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46003.484008912033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46003.484008912033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46003.484008912033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46003.484008912033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46003.484008912033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46003.484008912033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46003.484008912033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46003.484008912033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46003.484008912033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46003.484008912033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46003.484008912033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46003.484008912033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46003.484008912033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46003.484008912033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46003.484008912033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46003.484008912033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46003.484008912033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46003.484008912033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46003.484008912033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46003.484008912033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46003.484008912033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46003.484008912033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46003.484008912033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46003.484008912033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46003.484008912033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46003.484008912033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46003.484008912033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46003.484008912033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46003.484008912033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46003.484008912033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46003.484008912033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46003.484008912033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46003.484008912033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46003.484008912033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46003.484008912033</v>
      </c>
      <c r="H94" s="97"/>
      <c r="I94" s="18" t="str">
        <f>IFERROR(VLOOKUP(D94,DB!A:F,6,0),"")</f>
        <v/>
      </c>
      <c r="J94" s="18" t="str">
        <f>IFERROR(VLOOKUP(D94,DB!A:G,7,0),"")</f>
        <v/>
      </c>
      <c r="K94" s="19"/>
      <c r="L94" s="18" t="str">
        <f>IFERROR(VLOOKUP(D94,DB!A:I,9,0),"")</f>
        <v/>
      </c>
    </row>
    <row r="95" spans="1:12" ht="31.5" customHeight="1">
      <c r="A95" s="144"/>
      <c r="B95" s="145" t="str">
        <f>IFERROR(VLOOKUP(D95,DB!A:K,11,0),"")</f>
        <v/>
      </c>
      <c r="C95" s="145"/>
      <c r="D95" s="145"/>
      <c r="E95" s="145"/>
      <c r="F95" s="146"/>
      <c r="G95" s="147">
        <f ca="1">IFERROR(NOW()-F95,"-")</f>
        <v>46003.484008912033</v>
      </c>
      <c r="H95" s="146"/>
      <c r="I95" s="145" t="str">
        <f>IFERROR(VLOOKUP(D95,DB!A:F,6,0),"")</f>
        <v/>
      </c>
      <c r="J95" s="145" t="str">
        <f>IFERROR(VLOOKUP(D95,DB!A:G,7,0),"")</f>
        <v/>
      </c>
      <c r="K95" s="148"/>
      <c r="L95" s="145" t="str">
        <f>IFERROR(VLOOKUP(D95,DB!A:I,9,0),"")</f>
        <v/>
      </c>
    </row>
    <row r="96" spans="1:12" ht="31.5" customHeight="1">
      <c r="A96" s="96"/>
      <c r="B96" s="18" t="str">
        <f>IFERROR(VLOOKUP(D96,DB!A:K,11,0),"")</f>
        <v/>
      </c>
      <c r="C96" s="18"/>
      <c r="D96" s="18"/>
      <c r="E96" s="18"/>
      <c r="F96" s="97"/>
      <c r="G96" s="98">
        <f ca="1">IFERROR(NOW()-F96,"-")</f>
        <v>46003.484008912033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46003.484008912033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46003.484008912033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46003.484008912033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46003.484008912033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46003.484008912033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46003.484008912033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46003.484008912033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46003.484008912033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46003.484008912033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46003.484008912033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46003.484008912033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46003.484008912033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46003.484008912033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46003.484008912033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46003.484008912033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46003.484008912033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46003.484008912033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46003.484008912033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46003.484008912033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46003.484008912033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46003.484008912033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46003.484008912033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46003.484008912033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46003.484008912033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46003.484008912033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46003.484008912033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46003.484008912033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46003.484008912033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46003.484008912033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46003.484008912033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46003.484008912033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46003.484008912033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46003.484008912033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46003.484008912033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46003.484008912033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46003.484008912033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46003.484008912033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46003.484008912033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46003.484008912033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46003.484008912033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46003.484008912033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46003.484008912033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46003.484008912033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46003.484008912033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46003.484008912033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46003.484008912033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46003.484008912033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46003.484008912033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46003.484008912033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46003.484008912033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46003.484008912033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46003.484008912033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46003.484008912033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46003.484008912033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46003.484008912033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46003.484008912033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46003.484008912033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46003.484008912033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46003.484008912033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46003.484008912033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46003.484008912033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46003.484008912033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46003.484008912033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46003.484008912033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46003.484008912033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46003.484008912033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46003.484008912033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46003.484008912033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46003.484008912033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46003.484008912033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46003.484008912033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46003.484008912033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46003.484008912033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46003.484008912033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46003.484008912033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46003.484008912033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46003.484008912033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46003.484008912033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46003.484008912033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46003.484008912033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46003.484008912033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46003.484008912033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46003.484008912033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46003.484008912033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46003.484008912033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46003.484008912033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46003.484008912033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46003.484008912033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46003.484008912033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46003.484008912033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46003.484008912033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46003.484008912033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46003.484008912033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46003.484008912033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46003.484008912033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46003.484008912033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46003.484008912033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46003.484008912033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46003.484008912033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46003.484008912033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46003.484008912033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46003.484008912033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46003.484008912033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46003.484008912033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46003.484008912033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46003.484008912033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46003.484008912033</v>
      </c>
      <c r="H203" s="97"/>
      <c r="I203" s="18" t="str">
        <f>IFERROR(VLOOKUP(D203,DB!A:F,6,0),"")</f>
        <v/>
      </c>
      <c r="J203" s="18" t="str">
        <f>IFERROR(VLOOKUP(D203,DB!A:G,7,0),"")</f>
        <v/>
      </c>
      <c r="K203" s="19"/>
      <c r="L203" s="18" t="str">
        <f>IFERROR(VLOOKUP(D203,DB!A:I,9,0),"")</f>
        <v/>
      </c>
    </row>
    <row r="204" spans="1:12" ht="31.5" customHeight="1">
      <c r="A204" s="144"/>
      <c r="B204" s="145" t="str">
        <f>IFERROR(VLOOKUP(D204,DB!A:K,11,0),"")</f>
        <v/>
      </c>
      <c r="C204" s="145"/>
      <c r="D204" s="145"/>
      <c r="E204" s="145"/>
      <c r="F204" s="146"/>
      <c r="G204" s="147">
        <f ca="1">IFERROR(NOW()-F204,"-")</f>
        <v>46003.484008912033</v>
      </c>
      <c r="H204" s="146"/>
      <c r="I204" s="145" t="str">
        <f>IFERROR(VLOOKUP(D204,DB!A:F,6,0),"")</f>
        <v/>
      </c>
      <c r="J204" s="145" t="str">
        <f>IFERROR(VLOOKUP(D204,DB!A:G,7,0),"")</f>
        <v/>
      </c>
      <c r="K204" s="148"/>
      <c r="L204" s="145" t="str">
        <f>IFERROR(VLOOKUP(D204,DB!A:I,9,0),"")</f>
        <v/>
      </c>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46003.484008912033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46003.484008912033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46003.484008912033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46003.484008912033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46003.484008912033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46003.484008912033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46003.484008912033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46003.484008912033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46003.484008912033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46003.484008912033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46003.484008912033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46003.484008912033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46003.484008912033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46003.484008912033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46003.484008912033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46003.484008912033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46003.484008912033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46003.484008912033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46003.484008912033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46003.484008912033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46003.484008912033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46003.484008912033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46003.484008912033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46003.484008912033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46003.484008912033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46003.484008912033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46003.484008912033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46003.484008912033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46003.484008912033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46003.484008912033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46003.484008912033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46003.484008912033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46003.484008912033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46003.484008912033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46003.484008912033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46003.484008912033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46003.484008912033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46003.484008912033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46003.484008912033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46003.484008912033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46003.484008912033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46003.484008912033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46003.484008912033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46003.484008912033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46003.484008912033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46003.484008912033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46003.484008912033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46003.484008912033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46003.484008912033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46003.484008912033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46003.484008912033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46003.484008912033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46003.484008912033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46003.484008912033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46003.484008912033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46003.484008912033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46003.484008912033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46003.484008912033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46003.484008912033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46003.484008912033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46003.484008912033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46003.484008912033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46003.484008912033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46003.484008912033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46003.484008912033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46003.484008912033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46003.484008912033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46003.484008912033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46003.484008912033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46003.484008912033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46003.484008912033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46003.484008912033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46003.484008912033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46003.484008912033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46003.484008912033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46003.484008912033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46003.484008912033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46003.484008912033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46003.484008912033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46003.484008912033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46003.484008912033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46003.484008912033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46003.484008912033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46003.484008912033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46003.484008912033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46003.484008912033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46003.484008912033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46003.484008912033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46003.484008912033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46003.484008912033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46003.484008912033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46003.484008912033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46003.484008912033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46003.484008912033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46003.484008912033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46003.484008912033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46003.484008912033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46003.484008912033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46003.484008912033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46003.484008912033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46003.484008912033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46003.484008912033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46003.484008912033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46003.484008912033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46003.484008912033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46003.484008912033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46003.484008912033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46003.484008912033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46003.484008912033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46003.484008912033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46003.484008912033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46003.484008912033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46003.484008912033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46003.484008912033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46003.484008912033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46003.484008912033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46003.484008912033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46003.484008912033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46003.484008912033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46003.484008912033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46003.484008912033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46003.484008912033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46003.484008912033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46003.484008912033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46003.484008912033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46003.484008912033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46003.484008912033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46003.484008912033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46003.484008912033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46003.484008912033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46003.484008912033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46003.484008912033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46003.484008912033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46003.484008912033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46003.484008912033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46003.484008912033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46003.484008912033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46003.484008912033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46003.484008912033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46003.484008912033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46003.484008912033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46003.484008912033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46003.484008912033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46003.484008912033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46003.484008912033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46003.484008912033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46003.484008912033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46003.484008912033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46003.484008912033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46003.484008912033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46003.484008912033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46003.484008912033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46003.484008912033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46003.484008912033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46003.484008912033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46003.484008912033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46003.484008912033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46003.484008912033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46003.484008912033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46003.484008912033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46003.484008912033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46003.484008912033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46003.484008912033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46003.484008912033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46003.484008912033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46003.484008912033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46003.484008912033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46003.484008912033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46003.484008912033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46003.484008912033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46003.484008912033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46003.484008912033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46003.484008912033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46003.484008912033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46003.484008912033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46003.484008912033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46003.484008912033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46003.484008912033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46003.484008912033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46003.484008912033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46003.484008912033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46003.484008912033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46003.484008912033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46003.484008912033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46003.484008912033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46003.484008912033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46003.484008912033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46003.484008912033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46003.484008912033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46003.484008912033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46003.484008912033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46003.484008912033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46003.484008912033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46003.484008912033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46003.484008912033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46003.484008912033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46003.484008912033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46003.484008912033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46003.484008912033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46003.484008912033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46003.484008912033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46003.484008912033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46003.484008912033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46003.484008912033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46003.484008912033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46003.484008912033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46003.484008912033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46003.484008912033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46003.484008912033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46003.484008912033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46003.484008912033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46003.484008912033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46003.484008912033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46003.484008912033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46003.484008912033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46003.484008912033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46003.484008912033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46003.484008912033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46003.484008912033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46003.484008912033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46003.484008912033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46003.484008912033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46003.484008912033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46003.484008912033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46003.484008912033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46003.484008912033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46003.484008912033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46003.484008912033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46003.484008912033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46003.484008912033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46003.484008912033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46003.484008912033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46003.484008912033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46003.484008912033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46003.484008912033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46003.484008912033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46003.484008912033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46003.484008912033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46003.484008912033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46003.484008912033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46003.484008912033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46003.484008912033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46003.484008912033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46003.484008912033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46003.484008912033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46003.484008912033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46003.484008912033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46003.484008912033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46003.484008912033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46003.484008912033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46003.484008912033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46003.484008912033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46003.484008912033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46003.484008912033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46003.484008912033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46003.484008912033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46003.484008912033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46003.484008912033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46003.484008912033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46003.484008912033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46003.484008912033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46003.484008912033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46003.484008912033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46003.484008912033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46003.484008912033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46003.484008912033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46003.484008912033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46003.484008912033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46003.484008912033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46003.484008912033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46003.484008912033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46003.484008912033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46003.484008912033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46003.484008912033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46003.484008912033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46003.484008912033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46003.484008912033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46003.484008912033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46003.484008912033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46003.484008912033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46003.484008912033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46003.484008912033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46003.484008912033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46003.484008912033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46003.484008912033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46003.484008912033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46003.484008912033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46003.484008912033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46003.484008912033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46003.484008912033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46003.484008912033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46003.484008912033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46003.484008912033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46003.484008912033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46003.484008912033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46003.484008912033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46003.484008912033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46003.484008912033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46003.484008912033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46003.484008912033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46003.484008912033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46003.484008912033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46003.484008912033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46003.484008912033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46003.484008912033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46003.484008912033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46003.484008912033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46003.484008912033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46003.484008912033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46003.484008912033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46003.484008912033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46003.484008912033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46003.484008912033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46003.484008912033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46003.484008912033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46003.484008912033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46003.484008912033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46003.484008912033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46003.484008912033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46003.484008912033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46003.484008912033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46003.484008912033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46003.484008912033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46003.484008912033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46003.484008912033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46003.484008912033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46003.484008912033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46003.484008912033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46003.484008912033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46003.484008912033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46003.484008912033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46003.484008912033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46003.484008912033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46003.484008912033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46003.484008912033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46003.484008912033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46003.484008912033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46003.484008912033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46003.484008912033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46003.484008912033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46003.484008912033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46003.484008912033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46003.484008912033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46003.484008912033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46003.484008912033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46003.484008912033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46003.484008912033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46003.484008912033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46003.484008912033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46003.484008912033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46003.484008912033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46003.484008912033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46003.484008912033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46003.484008912033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46003.484008912033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46003.484008912033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46003.484008912033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46003.484008912033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46003.484008912033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46003.484008912033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46003.484008912033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46003.484008912033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46003.484008912033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46003.484008912033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46003.484008912033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46003.484008912033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46003.484008912033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46003.484008912033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46003.484008912033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46003.484008912033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46003.484008912033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46003.484008912033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46003.484008912033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46003.484008912033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46003.484008912033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46003.484008912033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46003.484008912033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46003.484008912033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46003.484008912033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46003.484008912033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46003.484008912033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46003.484008912033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46003.484008912033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46003.484008912033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46003.484008912033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46003.484008912033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46003.484008912033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46003.484008912033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46003.484008912033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46003.484008912033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46003.484008912033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46003.484008912033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46003.484008912033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46003.484008912033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46003.484008912033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46003.484008912033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46003.484008912033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46003.484008912033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46003.484008912033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46003.484008912033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46003.484008912033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46003.484008912033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46003.484008912033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46003.484008912033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46003.484008912033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46003.484008912033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46003.484008912033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46003.484008912033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46003.484008912033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46003.484008912033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46003.484008912033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46003.484008912033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46003.484008912033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46003.484008912033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46003.484008912033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46003.484008912033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46003.484008912033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46003.484008912033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46003.484008912033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46003.484008912033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46003.484008912033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46003.484008912033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46003.484008912033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46003.484008912033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46003.484008912033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46003.484008912033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46003.484008912033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46003.484008912033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46003.484008912033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46003.484008912033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46003.484008912033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46003.484008912033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46003.484008912033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46003.484008912033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46003.484008912033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46003.484008912033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46003.484008912033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46003.484008912033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46003.484008912033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46003.484008912033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46003.484008912033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46003.484008912033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46003.484008912033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46003.484008912033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46003.484008912033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46003.484008912033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46003.484008912033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46003.484008912033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46003.484008912033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46003.484008912033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46003.484008912033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46003.484008912033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46003.484008912033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46003.484008912033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46003.484008912033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46003.484008912033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46003.484008912033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46003.484008912033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46003.484008912033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46003.484008912033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46003.484008912033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46003.484008912033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46003.484008912033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46003.484008912033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46003.484008912033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46003.484008912033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46003.484008912033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46003.484008912033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46003.484008912033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46003.484008912033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46003.484008912033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46003.484008912033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46003.484008912033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46003.484008912033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46003.484008912033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46003.484008912033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46003.484008912033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46003.484008912033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46003.484008912033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46003.484008912033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46003.484008912033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46003.484008912033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46003.484008912033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46003.484008912033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46003.484008912033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46003.484008912033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46003.484008912033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46003.484008912033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46003.484008912033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46003.484008912033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46003.484008912033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46003.484008912033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46003.484008912033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46003.484008912033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46003.484008912033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46003.484008912033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46003.484008912033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46003.484008912033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46003.484008912033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46003.484008912033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46003.484008912033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46003.484008912033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46003.484008912033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46003.484008912033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46003.484008912033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46003.484008912033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46003.484008912033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46003.484008912033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46003.484008912033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46003.484008912033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46003.484008912033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46003.484008912033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46003.484008912033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46003.484008912033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46003.484008912033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46003.484008912033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46003.484008912033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46003.484008912033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46003.484008912033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46003.484008912033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46003.484008912033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46003.484008912033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46003.484008912033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46003.484008912033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46003.484008912033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46003.484008912033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46003.484008912033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46003.484008912033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46003.484008912033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46003.484008912033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46003.484008912033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46003.484008912033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46003.484008912033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46003.484008912033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46003.484008912033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46003.484008912033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46003.484008912033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46003.484008912033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46003.484008912033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46003.484008912033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46003.484008912033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46003.484008912033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46003.484008912033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46003.484008912033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46003.484008912033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46003.484008912033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46003.484008912033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46003.484008912033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46003.484008912033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46003.484008912033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46003.484008912033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46003.484008912033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46003.484008912033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46003.484008912033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46003.484008912033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46003.484008912033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46003.484008912033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46003.484008912033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46003.484008912033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46003.484008912033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46003.484008912033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46003.484008912033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46003.484008912033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46003.484008912033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46003.484008912033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46003.484008912033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46003.484008912033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46003.484008912033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46003.484008912033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46003.484008912033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46003.484008912033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46003.484008912033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46003.484008912033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46003.484008912033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46003.484008912033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46003.484008912033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46003.484008912033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46003.484008912033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46003.484008912033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46003.484008912033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46003.484008912033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46003.484008912033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46003.484008912033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46003.484008912033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46003.484008912033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46003.484008912033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46003.484008912033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46003.484008912033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46003.484008912033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46003.484008912033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46003.484008912033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46003.484008912033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46003.484008912033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46003.484008912033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46003.484008912033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46003.484008912033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46003.484008912033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46003.484008912033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46003.484008912033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46003.484008912033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46003.484008912033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46003.484008912033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46003.484008912033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46003.484008912033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46003.484008912033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46003.484008912033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46003.484008912033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46003.484008912033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46003.484008912033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46003.484008912033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46003.484008912033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46003.484008912033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46003.484008912033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46003.484008912033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46003.484008912033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46003.484008912033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46003.484008912033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46003.484008912033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46003.484008912033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46003.484008912033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46003.484008912033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46003.484008912033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46003.484008912033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46003.484008912033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46003.484008912033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46003.484008912033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46003.484008912033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46003.484008912033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46003.484008912033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46003.484008912033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46003.484008912033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46003.484008912033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46003.484008912033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46003.484008912033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46003.484008912033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46003.484008912033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46003.484008912033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46003.484008912033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46003.484008912033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46003.484008912033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46003.484008912033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46003.484008912033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46003.484008912033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46003.484008912033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46003.484008912033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46003.484008912033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46003.484008912033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46003.484008912033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46003.484008912033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46003.484008912033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46003.484008912033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46003.484008912033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46003.484008912033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46003.484008912033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46003.484008912033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46003.484008912033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46003.484008912033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46003.484008912033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46003.484008912033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46003.484008912033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46003.484008912033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46003.484008912033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46003.484008912033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46003.484008912033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46003.484008912033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46003.484008912033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46003.484008912033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46003.484008912033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46003.484008912033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46003.484008912033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46003.484008912033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46003.484008912033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46003.484008912033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46003.484008912033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46003.484008912033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46003.484008912033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46003.484008912033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46003.484008912033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46003.484008912033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46003.484008912033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46003.484008912033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46003.484008912033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46003.484008912033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46003.484008912033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46003.484008912033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46003.484008912033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46003.484008912033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46003.484008912033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46003.484008912033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46003.484008912033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46003.484008912033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46003.484008912033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46003.484008912033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46003.484008912033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46003.484008912033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46003.484008912033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46003.484008912033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46003.484008912033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46003.484008912033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46003.484008912033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46003.484008912033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46003.484008912033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46003.484008912033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46003.484008912033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46003.484008912033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46003.484008912033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46003.484008912033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46003.484008912033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46003.484008912033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46003.484008912033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46003.484008912033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46003.484008912033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46003.484008912033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46003.484008912033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46003.484008912033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46003.484008912033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46003.484008912033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46003.484008912033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46003.484008912033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46003.484008912033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46003.484008912033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46003.484008912033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46003.484008912033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46003.484008912033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46003.484008912033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46003.484008912033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46003.484008912033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46003.484008912033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46003.484008912033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46003.484008912033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46003.484008912033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46003.484008912033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46003.484008912033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46003.484008912033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46003.484008912033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46003.484008912033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46003.484008912033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46003.484008912033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46003.484008912033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46003.484008912033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46003.484008912033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46003.484008912033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46003.484008912033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46003.484008912033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46003.484008912033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46003.484008912033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46003.484008912033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46003.484008912033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46003.484008912033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46003.484008912033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46003.484008912033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46003.484008912033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46003.484008912033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46003.484008912033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46003.484008912033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46003.484008912033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46003.484008912033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46003.484008912033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46003.484008912033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46003.484008912033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46003.484008912033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46003.484008912033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46003.484008912033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46003.484008912033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46003.484008912033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46003.484008912033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46003.484008912033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46003.484008912033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46003.484008912033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46003.484008912033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46003.484008912033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46003.484008912033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46003.484008912033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46003.484008912033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46003.484008912033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46003.484008912033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46003.484008912033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46003.484008912033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46003.484008912033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46003.484008912033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46003.484008912033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46003.484008912033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46003.484008912033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46003.484008912033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46003.484008912033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46003.484008912033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46003.484008912033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46003.484008912033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46003.484008912033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46003.484008912033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46003.484008912033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46003.484008912033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46003.484008912033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46003.484008912033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46003.484008912033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46003.484008912033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46003.484008912033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46003.484008912033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46003.484008912033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46003.484008912033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46003.484008912033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46003.484008912033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46003.484008912033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46003.484008912033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46003.484008912033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46003.484008912033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46003.484008912033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46003.484008912033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46003.484008912033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46003.484008912033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46003.484008912033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46003.484008912033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46003.484008912033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46003.484008912033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46003.484008912033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46003.484008912033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46003.484008912033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46003.484008912033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46003.484008912033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46003.484008912033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46003.484008912033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46003.484008912033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46003.484008912033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46003.484008912033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46003.484008912033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46003.484008912033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46003.484008912033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46003.484008912033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46003.484008912033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46003.484008912033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46003.484008912033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46003.484008912033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46003.484008912033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46003.484008912033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46003.484008912033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46003.484008912033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46003.484008912033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46003.484008912033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46003.484008912033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46003.484008912033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46003.484008912033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46003.484008912033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46003.484008912033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46003.484008912033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46003.484008912033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46003.484008912033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46003.484008912033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46003.484008912033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46003.484008912033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46003.484008912033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46003.484008912033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46003.484008912033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46003.484008912033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46003.484008912033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46003.484008912033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46003.484008912033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46003.484008912033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300.00329131943727</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4.6898653935131733</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1</v>
      </c>
      <c r="D4" s="87" t="s">
        <v>35887</v>
      </c>
      <c r="E4" s="90" t="s">
        <v>39106</v>
      </c>
      <c r="F4" s="91">
        <v>46000.733900462961</v>
      </c>
      <c r="G4" s="92">
        <f t="shared" ref="G4:G6" ca="1" si="1">IFERROR(NOW()-F4,"")</f>
        <v>2.750108449072286</v>
      </c>
      <c r="H4" s="91">
        <v>46003.462881944448</v>
      </c>
      <c r="I4" s="106" t="str">
        <f>IFERROR(VLOOKUP(D4,DB!A:F,6,0),"")</f>
        <v>Generator-SG</v>
      </c>
      <c r="J4" s="106" t="str">
        <f>IFERROR(VLOOKUP(D4,DB!A:G,7,0),"")</f>
        <v>No BB Shifted</v>
      </c>
      <c r="K4" s="93" t="s">
        <v>39130</v>
      </c>
      <c r="L4" s="87" t="str">
        <f>IFERROR(VLOOKUP(D4,DB!A:I,9,0),"")</f>
        <v>Latis</v>
      </c>
    </row>
    <row r="5" spans="1:16" ht="15" customHeight="1">
      <c r="A5" s="106"/>
      <c r="B5" s="106" t="str">
        <f>IFERROR(VLOOKUP(D5,DB!A:K,11,0),"")</f>
        <v/>
      </c>
      <c r="C5" s="89"/>
      <c r="D5" s="87"/>
      <c r="E5" s="90"/>
      <c r="F5" s="91"/>
      <c r="G5" s="92">
        <f t="shared" ca="1" si="1"/>
        <v>46003.484008912033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46003.484008912033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46003.484008912033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46003.484008912033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46003.484008912033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46003.484008912033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46003.484008912033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46003.484008912033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46003.484008912033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46003.484008912033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46003.484008912033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46003.484008912033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46003.484008912033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46003.484008912033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46003.484008912033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46003.484008912033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46003.484008912033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46003.484008912033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46003.484008912033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46003.484008912033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46003.484008912033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46003.484008912033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46003.484008912033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46003.484008912033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46003.484008912033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46003.484008912033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46003.484008912033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46003.484008912033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46003.484008912033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46003.484008912033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46003.484008912033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46003.484008912033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46003.484008912033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46003.484008912033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46003.484008912033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46003.484008912033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46003.484008912033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46003.484008912033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46003.484008912033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46003.484008912033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46003.484008912033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46003.484008912033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46003.484008912033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46003.484008912033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46003.484008912033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46003.484008912033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46003.484008912033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46003.484008912033</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111.65194872684515</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77.295131597216823</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54.822897800921055</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22.110710300919891</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6.3765204861047096</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1.3644950231464463</v>
      </c>
      <c r="H7" s="38">
        <v>46002.086875000001</v>
      </c>
      <c r="I7" s="37" t="str">
        <f>IFERROR(VLOOKUP(D7,[1]DB!A:F,6,0),"")</f>
        <v>SCECO</v>
      </c>
      <c r="J7" s="37" t="str">
        <f>IFERROR(VLOOKUP(D7,[1]DB!A:G,7,0),"")</f>
        <v>Good</v>
      </c>
      <c r="K7" s="37" t="s">
        <v>39143</v>
      </c>
      <c r="L7" s="37" t="str">
        <f>IFERROR(VLOOKUP(D7,[1]DB!A:I,9,0),"")</f>
        <v>Latis</v>
      </c>
      <c r="M7" s="37"/>
    </row>
    <row r="8" spans="1:13">
      <c r="A8" s="37" t="s">
        <v>39144</v>
      </c>
      <c r="B8" s="37" t="str">
        <f>IFERROR(VLOOKUP(D8,[1]DB!A:K,11,0),"")</f>
        <v>R5</v>
      </c>
      <c r="C8" s="37">
        <v>1</v>
      </c>
      <c r="D8" s="37" t="s">
        <v>33343</v>
      </c>
      <c r="E8" s="37" t="s">
        <v>39106</v>
      </c>
      <c r="F8" s="38">
        <v>46003.444166666668</v>
      </c>
      <c r="G8" s="129">
        <f t="shared" ref="G8:G61" ca="1" si="3">IFERROR(NOW()-F8,"")</f>
        <v>3.9842245365434792E-2</v>
      </c>
      <c r="H8" s="38">
        <v>46003.437916666669</v>
      </c>
      <c r="I8" s="37" t="str">
        <f>IFERROR(VLOOKUP(D8,[1]DB!A:F,6,0),"")</f>
        <v>Generator-SG</v>
      </c>
      <c r="J8" s="37" t="str">
        <f>IFERROR(VLOOKUP(D8,[1]DB!A:G,7,0),"")</f>
        <v>Vandalized</v>
      </c>
      <c r="K8" s="37" t="s">
        <v>39145</v>
      </c>
      <c r="L8" s="37" t="str">
        <f>IFERROR(VLOOKUP(D8,[1]DB!A:I,9,0),"")</f>
        <v>Latis</v>
      </c>
      <c r="M8" s="37"/>
    </row>
    <row r="9" spans="1:13">
      <c r="A9" s="151"/>
      <c r="B9" s="37" t="str">
        <f>IFERROR(VLOOKUP(D9,[1]DB!A:K,11,0),"")</f>
        <v/>
      </c>
      <c r="C9" s="151"/>
      <c r="D9" s="151"/>
      <c r="E9" s="151"/>
      <c r="F9" s="152"/>
      <c r="G9" s="153">
        <f t="shared" ca="1" si="3"/>
        <v>46003.484008912033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46003.484008912033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46003.484008912033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46003.484008912033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46003.484008912033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46003.484008912033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46003.484008912033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46003.484008912033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46003.484008912033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46003.484008912033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46003.484008912033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46003.484008912033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46003.484008912033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46003.484008912033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46003.484008912033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46003.484008912033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46003.484008912033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46003.484008912033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46003.484008912033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46003.484008912033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46003.484008912033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46003.484008912033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46003.484008912033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46003.484008912033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46003.484008912033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46003.484008912033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46003.484008912033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46003.484008912033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46003.484008912033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46003.484008912033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46003.484008912033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46003.484008912033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46003.484008912033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46003.484008912033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46003.484008912033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46003.484008912033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46003.484008912033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46003.484008912033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46003.484008912033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46003.484008912033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46003.484008912033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46003.484008912033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46003.484008912033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46003.484008912033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46003.484008912033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46003.484008912033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46003.484008912033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46003.484008912033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46003.484008912033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46003.484008912033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46003.484008912033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46003.484008912033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46003.484008912033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46003.484008912033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46003.484008912033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46003.484008912033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46003.484008912033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46003.484008912033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46003.484008912033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46003.484008912033</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46003.484008912033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46003.484008912033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46003.484008912033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46003.484008912033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46003.484008912033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46003.484008912033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46003.484008912033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46003.484008912033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46003.484008912033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46003.484008912033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46003.484008912033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46003.484008912033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46003.484008912033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46003.484008912033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46003.484008912033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46003.484008912033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46003.484008912033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46003.484008912033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46003.484008912033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46003.484008912033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46003.484008912033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46003.484008912033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46003.484008912033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46003.484008912033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46003.484008912033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46003.484008912033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46003.484008912033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46003.484008912033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46003.484008912033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46003.484008912033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46003.484008912033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46003.484008912033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46003.484008912033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46003.484008912033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46003.484008912033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46003.484008912033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46003.484008912033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46003.484008912033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46003.484008912033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46003.484008912033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46003.484008912033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46003.484008912033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46003.484008912033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46003.484008912033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46003.484008912033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46003.484008912033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46003.484008912033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46003.484008912033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46003.484008912033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46003.484008912033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46003.484008912033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46003.484008912033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46003.484008912033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46003.484008912033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46003.484008912033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46003.484008912033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46003.484008912033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46003.484008912033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46003.484008912033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46003.484008912033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46003.484008912033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46003.484008912033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46003.484008912033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46003.484008912033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46003.484008912033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46003.484008912033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46003.484008912033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46003.484008912033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46003.484008912033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46003.484008912033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46003.484008912033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46003.484008912033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46003.484008912033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46003.484008912033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46003.484008912033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46003.484008912033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46003.484008912033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46003.484008912033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46003.484008912033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46003.484008912033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46003.484008912033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46003.484008912033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46003.484008912033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46003.484008912033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46003.484008912033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46003.484008912033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46003.484008912033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46003.484008912033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46003.484008912033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46003.484008912033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46003.484008912033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46003.484008912033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46003.484008912033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46003.484008912033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46003.484008912033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46003.484008912033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46003.484008912033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46003.484008912033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46003.484008912033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46003.484008912033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46003.484008912033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46003.484008912033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46003.484008912033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46003.484008912033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46003.484008912033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46003.484008912033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46003.484008912033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46003.484008912033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46003.484008912033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46003.484008912033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46003.484008912033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46003.484008912033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46003.484008912033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46003.484008912033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46003.484008912033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46003.484008912033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46003.484008912033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46003.484008912033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46003.484008912033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46003.484008912033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46003.484008912033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46003.484008912033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46003.484008912033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46003.484008912033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46003.484008912033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46003.484008912033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46003.484008912033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46003.484008912033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46003.484008912033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46003.484008912033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46003.484008912033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46003.484008912033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46003.484008912033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46003.484008912033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46003.484008912033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46003.484008912033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46003.484008912033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46003.484008912033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46003.484008912033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46003.484008912033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46003.484008912033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46003.484008912033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46003.484008912033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46003.484008912033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46003.484008912033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46003.484008912033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46003.484008912033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46003.484008912033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46003.484008912033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46003.484008912033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46003.484008912033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46003.484008912033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46003.484008912033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46003.484008912033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46003.484008912033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46003.484008912033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46003.484008912033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46003.484008912033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46003.484008912033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46003.484008912033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46003.484008912033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46003.484008912033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46003.484008912033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46003.484008912033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46003.484008912033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46003.484008912033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46003.484008912033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46003.484008912033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46003.484008912033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46003.484008912033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46003.484008912033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46003.484008912033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46003.484008912033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46003.484008912033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46003.484008912033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46003.484008912033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46003.484008912033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46003.484008912033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46003.484008912033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46003.484008912033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46003.484008912033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46003.484008912033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46003.484008912033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46003.484008912033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46003.484008912033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46003.484008912033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46003.484008912033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46003.484008912033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46003.484008912033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46003.484008912033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46003.484008912033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46003.484008912033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46003.484008912033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46003.484008912033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46003.484008912033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46003.484008912033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46003.484008912033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46003.484008912033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46003.484008912033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46003.484008912033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46003.484008912033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46003.484008912033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46003.484008912033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46003.484008912033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46003.484008912033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46003.484008912033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46003.484008912033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46003.484008912033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46003.484008912033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46003.484008912033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46003.484008912033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46003.484008912033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46003.484008912033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46003.484008912033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46003.484008912033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46003.484008912033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46003.484008912033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46003.484008912033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46003.484008912033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46003.484008912033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46003.484008912033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46003.484008912033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46003.484008912033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46003.484008912033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46003.484008912033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46003.484008912033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46003.484008912033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46003.484008912033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46003.484008912033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46003.484008912033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46003.484008912033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46003.484008912033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46003.484008912033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46003.484008912033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46003.484008912033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46003.484008912033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46003.484008912033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46003.484008912033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46003.484008912033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46003.484008912033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46003.484008912033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46003.484008912033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46003.484008912033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46003.484008912033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46003.484008912033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46003.484008912033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46003.484008912033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46003.484008912033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46003.484008912033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46003.484008912033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46003.484008912033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46003.484008912033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46003.484008912033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46003.484008912033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46003.484008912033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46003.484008912033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46003.484008912033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46003.484008912033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46003.484008912033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46003.484008912033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46003.484008912033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46003.484008912033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46003.484008912033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46003.484008912033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46003.484008912033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46003.484008912033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46003.484008912033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46003.484008912033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46003.484008912033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46003.484008912033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46003.484008912033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46003.484008912033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46003.484008912033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46003.484008912033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46003.484008912033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46003.484008912033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46003.484008912033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46003.484008912033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46003.484008912033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46003.484008912033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46003.484008912033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46003.484008912033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46003.484008912033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46003.484008912033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46003.484008912033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46003.484008912033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46003.484008912033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46003.484008912033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46003.484008912033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46003.484008912033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46003.484008912033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46003.484008912033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46003.484008912033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46003.484008912033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46003.484008912033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46003.484008912033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46003.484008912033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46003.484008912033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46003.484008912033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46003.484008912033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46003.484008912033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46003.484008912033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46003.484008912033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46003.484008912033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46003.484008912033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46003.484008912033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46003.484008912033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46003.484008912033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46003.484008912033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46003.484008912033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46003.484008912033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46003.484008912033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46003.484008912033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46003.484008912033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46003.484008912033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46003.484008912033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46003.484008912033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46003.484008912033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46003.484008912033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46003.484008912033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46003.484008912033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46003.484008912033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46003.484008912033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46003.484008912033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46003.484008912033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46003.484008912033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46003.484008912033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46003.484008912033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46003.484008912033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46003.484008912033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46003.484008912033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46003.484008912033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46003.484008912033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46003.484008912033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46003.484008912033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46003.484008912033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46003.484008912033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46003.484008912033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46003.484008912033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46003.484008912033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46003.484008912033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46003.484008912033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46003.484008912033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46003.484008912033</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46003.484008912033</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