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93" documentId="120_S{2AC9BD13-BADA-5192-A53E-5A8FF88502F6}" xr6:coauthVersionLast="47" xr6:coauthVersionMax="47" xr10:uidLastSave="{EFE2FE28-1397-41FB-A9E3-4EC24FC288E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G3" i="9"/>
  <c r="G4" i="9"/>
  <c r="B3" i="9"/>
  <c r="G5" i="9"/>
  <c r="G6" i="9"/>
  <c r="G7" i="9"/>
  <c r="G8" i="9"/>
  <c r="G9" i="9"/>
  <c r="G10" i="9"/>
  <c r="I4" i="9"/>
  <c r="I5" i="9"/>
  <c r="I6" i="9"/>
  <c r="I7" i="9"/>
  <c r="I8" i="9"/>
  <c r="D7" i="3"/>
  <c r="D8"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G2" i="9"/>
  <c r="L2" i="9"/>
  <c r="J2" i="9"/>
  <c r="D11" i="3"/>
  <c r="I7" i="2"/>
  <c r="D3" i="3"/>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J7" i="9"/>
  <c r="L7" i="9"/>
  <c r="B8" i="9"/>
  <c r="J8" i="9"/>
  <c r="L8" i="9"/>
  <c r="B9" i="9"/>
  <c r="I9" i="9"/>
  <c r="J9" i="9"/>
  <c r="L9" i="9"/>
  <c r="B10" i="9"/>
  <c r="I10" i="9"/>
  <c r="J10" i="9"/>
  <c r="L10" i="9"/>
  <c r="B11" i="9"/>
  <c r="G11" i="9"/>
  <c r="I11" i="9"/>
  <c r="J11" i="9"/>
  <c r="L11" i="9"/>
  <c r="B12" i="9"/>
  <c r="G12" i="9"/>
  <c r="I12" i="9"/>
  <c r="J12" i="9"/>
  <c r="L12" i="9"/>
  <c r="B13" i="9"/>
  <c r="G13" i="9"/>
  <c r="I13" i="9"/>
  <c r="J13" i="9"/>
  <c r="L13" i="9"/>
  <c r="J3" i="9"/>
  <c r="L3" i="9"/>
  <c r="J4" i="9"/>
  <c r="L4" i="9"/>
  <c r="J5" i="9"/>
  <c r="L5" i="9"/>
  <c r="B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<sst xmlns="http://schemas.openxmlformats.org/spreadsheetml/2006/main" count="180294" uniqueCount="39135">
  <si>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</si>
  <si>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</si>
  <si>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</si>
  <si>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</si>
  <si>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</si>
  <si>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</si>
  <si>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</si>
  <si>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</si>
  <si>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</si>
  <si>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</si>
  <si>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</si>
  <si>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</si>
  <si>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</si>
  <si>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</si>
  <si>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</si>
  <si>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</si>
  <si>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</si>
  <si>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</si>
  <si>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</si>
  <si>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</si>
  <si>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</si>
  <si>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</si>
  <si>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</si>
  <si>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</si>
  <si>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</si>
  <si>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</si>
  <si>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</si>
  <si>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</si>
  <si>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</si>
  <si>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</si>
  <si>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</si>
  <si>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</si>
  <si>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</si>
  <si>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</si>
  <si>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</si>
  <si>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</si>
  <si>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</si>
  <si>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</si>
  <si>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</si>
  <si>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</si>
  <si>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</si>
  <si>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</si>
  <si>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</si>
  <si>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</si>
  <si>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</si>
  <si>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</si>
  <si>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</si>
  <si>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</si>
  <si>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</si>
  <si>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</si>
  <si>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</si>
  <si>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</si>
  <si>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</si>
  <si>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</si>
  <si>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</si>
  <si>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</si>
  <si>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</si>
  <si>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</si>
  <si>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</si>
  <si>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</si>
  <si>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</si>
  <si>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</si>
  <si>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</si>
  <si>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</si>
  <si>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</si>
  <si>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</si>
  <si>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</si>
  <si>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</si>
  <si>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</si>
  <si>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</si>
  <si>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</si>
  <si>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</si>
  <si>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</si>
  <si>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</si>
  <si>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</si>
  <si>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</si>
  <si>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</si>
  <si>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</si>
  <si>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</si>
  <si>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</si>
  <si>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</si>
  <si>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</si>
  <si>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</si>
  <si>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</si>
  <si>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</si>
  <si>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</si>
  <si>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</si>
  <si>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</si>
  <si>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</si>
  <si>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</si>
  <si>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</si>
  <si>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</si>
  <si>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</si>
  <si>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</si>
  <si>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</si>
  <si>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</si>
  <si>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</si>
  <si>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</si>
  <si>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</si>
  <si>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</si>
  <si>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</si>
  <si>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</si>
  <si>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</si>
  <si>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</si>
  <si>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</si>
  <si>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</si>
  <si>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</si>
  <si>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</si>
  <si>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</si>
  <si>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</si>
  <si>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</si>
  <si>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</si>
  <si>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</si>
  <si>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</si>
  <si>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</si>
  <si>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</si>
  <si>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</si>
  <si>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</si>
  <si>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</si>
  <si>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</si>
  <si>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</si>
  <si>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</si>
  <si>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</si>
  <si>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</si>
  <si>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</si>
  <si>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</si>
  <si>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</si>
  <si>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</si>
  <si>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</si>
  <si>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</si>
  <si>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</si>
  <si>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</si>
  <si>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</si>
  <si>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</si>
  <si>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</si>
  <si>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</si>
  <si>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</si>
  <si>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</si>
  <si>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</si>
  <si>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</si>
  <si>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</si>
  <si>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</si>
  <si>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</si>
  <si>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</si>
  <si>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</si>
  <si>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</si>
  <si>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</si>
  <si>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</si>
  <si>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</si>
  <si>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</si>
  <si>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</si>
  <si>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</si>
  <si>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</si>
  <si>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</si>
  <si>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</si>
  <si>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</si>
  <si>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</si>
  <si>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</si>
  <si>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</si>
  <si>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</si>
  <si>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</si>
  <si>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</si>
  <si>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</si>
  <si>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</si>
  <si>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</si>
  <si>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</si>
  <si>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</si>
  <si>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</si>
  <si>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</si>
  <si>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</si>
  <si>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</si>
  <si>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</si>
  <si>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</si>
  <si>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</si>
  <si>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</si>
  <si>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</si>
  <si>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</si>
  <si>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</si>
  <si>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</si>
  <si>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</si>
  <si>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</si>
  <si>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</si>
  <si>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</si>
  <si>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</si>
  <si>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</si>
  <si>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</si>
  <si>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</si>
  <si>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</si>
  <si>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</si>
  <si>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</si>
  <si>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</si>
  <si>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</si>
  <si>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</si>
  <si>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</si>
  <si>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</si>
  <si>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</si>
  <si>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</si>
  <si>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</si>
  <si>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</si>
  <si>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</si>
  <si>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</si>
  <si>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</si>
  <si>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</si>
  <si>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</si>
  <si>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</si>
  <si>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</si>
  <si>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</si>
  <si>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</si>
  <si>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</si>
  <si>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</si>
  <si>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</si>
  <si>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</si>
  <si>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</si>
  <si>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</si>
  <si>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</si>
  <si>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</si>
  <si>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</si>
  <si>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</si>
  <si>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</si>
  <si>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</si>
  <si>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</si>
  <si>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</si>
  <si>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</si>
  <si>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</si>
  <si>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</si>
  <si>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</si>
  <si>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</si>
  <si>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</si>
  <si>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</si>
  <si>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</si>
  <si>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</si>
  <si>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</si>
  <si>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</si>
  <si>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</si>
  <si>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</si>
  <si>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</si>
  <si>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</si>
  <si>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</si>
  <si>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</si>
  <si>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</si>
  <si>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</si>
  <si>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</si>
  <si>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</si>
  <si>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</si>
  <si>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</si>
  <si>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</si>
  <si>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</si>
  <si>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</si>
  <si>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</si>
  <si>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</si>
  <si>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</si>
  <si>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</si>
  <si>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</si>
  <si>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</si>
  <si>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</si>
  <si>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</si>
  <si>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</si>
  <si>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</si>
  <si>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</si>
  <si>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</si>
  <si>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</si>
  <si>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</si>
  <si>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</si>
  <si>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</si>
  <si>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</si>
  <si>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</si>
  <si>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</si>
  <si>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</si>
  <si>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</si>
  <si>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</si>
  <si>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</si>
  <si>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</si>
  <si>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</si>
  <si>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</si>
  <si>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</si>
  <si>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</si>
  <si>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</si>
  <si>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</si>
  <si>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</si>
  <si>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</si>
  <si>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</si>
  <si>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</si>
  <si>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</si>
  <si>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</si>
  <si>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</si>
  <si>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</si>
  <si>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</si>
  <si>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</si>
  <si>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</si>
  <si>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</si>
  <si>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</si>
  <si>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</si>
  <si>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</si>
  <si>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</si>
  <si>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</si>
  <si>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</si>
  <si>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</si>
  <si>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</si>
  <si>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</si>
  <si>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</si>
  <si>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</si>
  <si>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</si>
  <si>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</si>
  <si>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</si>
  <si>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</si>
  <si>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</si>
  <si>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</si>
  <si>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</si>
  <si>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</si>
  <si>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</si>
  <si>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</si>
  <si>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</si>
  <si>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</si>
  <si>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</si>
  <si>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</si>
  <si>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</si>
  <si>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</si>
  <si>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</si>
  <si>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</si>
  <si>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</si>
  <si>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</si>
  <si>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</si>
  <si>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</si>
  <si>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</si>
  <si>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</si>
  <si>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</si>
  <si>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</si>
  <si>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</si>
  <si>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</si>
  <si>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</si>
  <si>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</si>
  <si>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</si>
  <si>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</si>
  <si>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</si>
  <si>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</si>
  <si>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</si>
  <si>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</si>
  <si>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</si>
  <si>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</si>
  <si>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</si>
  <si>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</si>
  <si>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</si>
  <si>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</si>
  <si>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</si>
  <si>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</si>
  <si>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</si>
  <si>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</si>
  <si>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</si>
  <si>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</si>
  <si>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</si>
  <si>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</si>
  <si>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</si>
  <si>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</si>
  <si>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</si>
  <si>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</si>
  <si>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</si>
  <si>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</si>
  <si>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</si>
  <si>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</si>
  <si>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</si>
  <si>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</si>
  <si>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</si>
  <si>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</si>
  <si>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</si>
  <si>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</si>
  <si>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</si>
  <si>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</si>
  <si>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</si>
  <si>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</si>
  <si>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</si>
  <si>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</si>
  <si>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</si>
  <si>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</si>
  <si>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</si>
  <si>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</si>
  <si>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</si>
  <si>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</si>
  <si>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</si>
  <si>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</si>
  <si>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</si>
  <si>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</si>
  <si>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</si>
  <si>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</si>
  <si>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</si>
  <si>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</si>
  <si>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</si>
  <si>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</si>
  <si>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</si>
  <si>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</si>
  <si>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</si>
  <si>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</si>
  <si>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</si>
  <si>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</si>
  <si>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</si>
  <si>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</si>
  <si>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</si>
  <si>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</si>
  <si>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</si>
  <si>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</si>
  <si>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</si>
  <si>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</si>
  <si>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</si>
  <si>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</si>
  <si>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</si>
  <si>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</si>
  <si>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</si>
  <si>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</si>
  <si>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</si>
  <si>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</si>
  <si>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</si>
  <si>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</si>
  <si>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</si>
  <si>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</si>
  <si>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</si>
  <si>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</si>
  <si>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</si>
  <si>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</si>
  <si>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</si>
  <si>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</si>
  <si>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</si>
  <si>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</si>
  <si>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</si>
  <si>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</si>
  <si>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</si>
  <si>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</si>
  <si>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</si>
  <si>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</si>
  <si>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</si>
  <si>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</si>
  <si>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</si>
  <si>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</si>
  <si>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</si>
  <si>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</si>
  <si>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</si>
  <si>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</si>
  <si>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</si>
  <si>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</si>
  <si>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</si>
  <si>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</si>
  <si>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</si>
  <si>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</si>
  <si>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</si>
  <si>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</si>
  <si>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</si>
  <si>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</si>
  <si>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</si>
  <si>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</si>
  <si>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</si>
  <si>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</si>
  <si>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</si>
  <si>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</si>
  <si>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</si>
  <si>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</si>
  <si>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</si>
  <si>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</si>
  <si>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</si>
  <si>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</si>
  <si>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</si>
  <si>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</si>
  <si>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</si>
  <si>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</si>
  <si>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</si>
  <si>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</si>
  <si>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</si>
  <si>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</si>
  <si>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</si>
  <si>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</si>
  <si>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</si>
  <si>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</si>
  <si>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</si>
  <si>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</si>
  <si>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</si>
  <si>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</si>
  <si>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</si>
  <si>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</si>
  <si>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</si>
  <si>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</si>
  <si>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</si>
  <si>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</si>
  <si>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</si>
  <si>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</si>
  <si>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</si>
  <si>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</si>
  <si>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</si>
  <si>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</si>
  <si>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</si>
  <si>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</si>
  <si>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</si>
  <si>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</si>
  <si>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</si>
  <si>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</si>
  <si>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</si>
  <si>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</si>
  <si>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</si>
  <si>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</si>
  <si>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</si>
  <si>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</si>
  <si>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</si>
  <si>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</si>
  <si>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</si>
  <si>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</si>
  <si>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</si>
  <si>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</si>
  <si>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</si>
  <si>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</si>
  <si>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</si>
  <si>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</si>
  <si>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</si>
  <si>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</si>
  <si>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</si>
  <si>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</si>
  <si>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</si>
  <si>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</si>
  <si>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</si>
  <si>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</si>
  <si>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</si>
  <si>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</si>
  <si>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</si>
  <si>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</si>
  <si>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</si>
  <si>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</si>
  <si>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</si>
  <si>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</si>
  <si>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</si>
  <si>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</si>
  <si>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</si>
  <si>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</si>
  <si>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</si>
  <si>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</si>
  <si>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</si>
  <si>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</si>
  <si>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</si>
  <si>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</si>
  <si>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</si>
  <si>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</si>
  <si>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</si>
  <si>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</si>
  <si>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</si>
  <si>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</si>
  <si>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</si>
  <si>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</si>
  <si>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</si>
  <si>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</si>
  <si>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</si>
  <si>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</si>
  <si>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</si>
  <si>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</si>
  <si>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</si>
  <si>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</si>
  <si>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</si>
  <si>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</si>
  <si>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</si>
  <si>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</si>
  <si>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</si>
  <si>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</si>
  <si>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</si>
  <si>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</si>
  <si>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</si>
  <si>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</si>
  <si>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</si>
  <si>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</si>
  <si>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</si>
  <si>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</si>
  <si>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</si>
  <si>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</si>
  <si>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</si>
  <si>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</si>
  <si>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</si>
  <si>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</si>
  <si>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</si>
  <si>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</si>
  <si>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</si>
  <si>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</si>
  <si>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</si>
  <si>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</si>
  <si>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</si>
  <si>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</si>
  <si>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</si>
  <si>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</si>
  <si>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</si>
  <si>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</si>
  <si>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</si>
  <si>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</si>
  <si>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</si>
  <si>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</si>
  <si>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</si>
  <si>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</si>
  <si>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</si>
  <si>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</si>
  <si>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</si>
  <si>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</si>
  <si>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</si>
  <si>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</si>
  <si>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</si>
  <si>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</si>
  <si>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</si>
  <si>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</si>
  <si>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</si>
  <si>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</si>
  <si>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</si>
  <si>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</si>
  <si>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</si>
  <si>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</si>
  <si>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</si>
  <si>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</si>
  <si>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</si>
  <si>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</si>
  <si>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</si>
  <si>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</si>
  <si>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</si>
  <si>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</si>
  <si>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</si>
  <si>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</si>
  <si>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</si>
  <si>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</si>
  <si>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</si>
  <si>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</si>
  <si>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</si>
  <si>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</si>
  <si>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</si>
  <si>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</si>
  <si>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</si>
  <si>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</si>
  <si>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</si>
  <si>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</si>
  <si>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</si>
  <si>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</si>
  <si>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</si>
  <si>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</si>
  <si>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</si>
  <si>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</si>
  <si>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</si>
  <si>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</si>
  <si>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</si>
  <si>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</si>
  <si>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</si>
  <si>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</si>
  <si>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</si>
  <si>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</si>
  <si>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</si>
  <si>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</si>
  <si>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</si>
  <si>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</si>
  <si>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</si>
  <si>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</si>
  <si>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</si>
  <si>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</si>
  <si>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</si>
  <si>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</si>
  <si>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</si>
  <si>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</si>
  <si>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</si>
  <si>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</si>
  <si>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</si>
  <si>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</si>
  <si>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</si>
  <si>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</si>
  <si>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</si>
  <si>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</si>
  <si>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</si>
  <si>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</si>
  <si>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</si>
  <si>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</si>
  <si>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</si>
  <si>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</si>
  <si>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</si>
  <si>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</si>
  <si>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</si>
  <si>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</si>
  <si>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</si>
  <si>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</si>
  <si>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</si>
  <si>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</si>
  <si>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</si>
  <si>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</si>
  <si>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</si>
  <si>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</si>
  <si>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</si>
  <si>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</si>
  <si>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</si>
  <si>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</si>
  <si>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</si>
  <si>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</si>
  <si>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</si>
  <si>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</si>
  <si>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</si>
  <si>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</si>
  <si>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</si>
  <si>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</si>
  <si>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</si>
  <si>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</si>
  <si>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</si>
  <si>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</si>
  <si>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</si>
  <si>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</si>
  <si>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</si>
  <si>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</si>
  <si>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</si>
  <si>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</si>
  <si>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</si>
  <si>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</si>
  <si>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</si>
  <si>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</si>
  <si>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</si>
  <si>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</si>
  <si>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</si>
  <si>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</si>
  <si>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</si>
  <si>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</si>
  <si>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</si>
  <si>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</si>
  <si>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</si>
  <si>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</si>
  <si>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</si>
  <si>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</si>
  <si>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</si>
  <si>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</si>
  <si>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</si>
  <si>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</si>
  <si>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</si>
  <si>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</si>
  <si>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</si>
  <si>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</si>
  <si>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</si>
  <si>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</si>
  <si>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</si>
  <si>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</si>
  <si>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</si>
  <si>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</si>
  <si>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</si>
  <si>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</si>
  <si>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</si>
  <si>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</si>
  <si>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</si>
  <si>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</si>
  <si>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</si>
  <si>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</si>
  <si>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</si>
  <si>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</si>
  <si>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</si>
  <si>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</si>
  <si>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</si>
  <si>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</si>
  <si>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</si>
  <si>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</si>
  <si>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</si>
  <si>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</si>
  <si>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</si>
  <si>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</si>
  <si>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</si>
  <si>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</si>
  <si>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</si>
  <si>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</si>
  <si>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</si>
  <si>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</si>
  <si>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</si>
  <si>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</si>
  <si>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</si>
  <si>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</si>
  <si>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</si>
  <si>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</si>
  <si>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</si>
  <si>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</si>
  <si>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</si>
  <si>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</si>
  <si>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</si>
  <si>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</si>
  <si>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</si>
  <si>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</si>
  <si>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</si>
  <si>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</si>
  <si>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</si>
  <si>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</si>
  <si>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</si>
  <si>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</si>
  <si>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</si>
  <si>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</si>
  <si>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</si>
  <si>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</si>
  <si>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</si>
  <si>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</si>
  <si>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</si>
  <si>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</si>
  <si>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</si>
  <si>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</si>
  <si>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</si>
  <si>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</si>
  <si>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</si>
  <si>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</si>
  <si>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</si>
  <si>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</si>
  <si>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</si>
  <si>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</si>
  <si>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</si>
  <si>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</si>
  <si>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</si>
  <si>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</si>
  <si>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</si>
  <si>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</si>
  <si>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</si>
  <si>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</si>
  <si>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</si>
  <si>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</si>
  <si>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</si>
  <si>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</si>
  <si>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</si>
  <si>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</si>
  <si>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</si>
  <si>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</si>
  <si>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</si>
  <si>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</si>
  <si>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</si>
  <si>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</si>
  <si>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</si>
  <si>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</si>
  <si>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</si>
  <si>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</si>
  <si>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</si>
  <si>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</si>
  <si>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</si>
  <si>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</si>
  <si>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</si>
  <si>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</si>
  <si>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</si>
  <si>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</si>
  <si>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</si>
  <si>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</si>
  <si>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</si>
  <si>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</si>
  <si>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</si>
  <si>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</si>
  <si>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</si>
  <si>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</si>
  <si>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</si>
  <si>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</si>
  <si>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</si>
  <si>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</si>
  <si>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</si>
  <si>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</si>
  <si>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</si>
  <si>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</si>
  <si>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</si>
  <si>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</si>
  <si>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</si>
  <si>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</si>
  <si>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</si>
  <si>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</si>
  <si>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</si>
  <si>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</si>
  <si>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</si>
  <si>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</si>
  <si>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</si>
  <si>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</si>
  <si>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</si>
  <si>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</si>
  <si>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</si>
  <si>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</si>
  <si>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</si>
  <si>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</si>
  <si>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</si>
  <si>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</si>
  <si>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</si>
  <si>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</si>
  <si>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</si>
  <si>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</si>
  <si>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</si>
  <si>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</si>
  <si>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</si>
  <si>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</si>
  <si>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</si>
  <si>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</si>
  <si>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</si>
  <si>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</si>
  <si>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</si>
  <si>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</si>
  <si>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</si>
  <si>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</si>
  <si>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</si>
  <si>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</si>
  <si>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</si>
  <si>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</si>
  <si>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</si>
  <si>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</si>
  <si>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</si>
  <si>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</si>
  <si>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</si>
  <si>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</si>
  <si>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</si>
  <si>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</si>
  <si>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</si>
  <si>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</si>
  <si>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</si>
  <si>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</si>
  <si>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</si>
  <si>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</si>
  <si>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</si>
  <si>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</si>
  <si>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</si>
  <si>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</si>
  <si>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</si>
  <si>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</si>
  <si>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</si>
  <si>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</si>
  <si>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</si>
  <si>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</si>
  <si>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</si>
  <si>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</si>
  <si>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</si>
  <si>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</si>
  <si>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</si>
  <si>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</si>
  <si>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</si>
  <si>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</si>
  <si>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</si>
  <si>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</si>
  <si>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</si>
  <si>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</si>
  <si>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</si>
  <si>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</si>
  <si>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</si>
  <si>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</si>
  <si>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</si>
  <si>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</si>
  <si>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</si>
  <si>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</si>
  <si>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</si>
  <si>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</si>
  <si>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</si>
  <si>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</si>
  <si>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</si>
  <si>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</si>
  <si>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</si>
  <si>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</si>
  <si>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</si>
  <si>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</si>
  <si>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</si>
  <si>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</si>
  <si>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</si>
  <si>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</si>
  <si>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</si>
  <si>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</si>
  <si>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</si>
  <si>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</si>
  <si>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</si>
  <si>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</si>
  <si>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</si>
  <si>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</si>
  <si>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</si>
  <si>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</si>
  <si>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</si>
  <si>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</si>
  <si>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</si>
  <si>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</si>
  <si>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</si>
  <si>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</si>
  <si>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</si>
  <si>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</si>
  <si>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</si>
  <si>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</si>
  <si>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</si>
  <si>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</si>
  <si>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</si>
  <si>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</si>
  <si>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</si>
  <si>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</si>
  <si>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</si>
  <si>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</si>
  <si>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</si>
  <si>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</si>
  <si>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</si>
  <si>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</si>
  <si>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</si>
  <si>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</si>
  <si>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</si>
  <si>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</si>
  <si>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</si>
  <si>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</si>
  <si>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</si>
  <si>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</si>
  <si>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</si>
  <si>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</si>
  <si>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</si>
  <si>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</si>
  <si>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</si>
  <si>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</si>
  <si>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</si>
  <si>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</si>
  <si>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</si>
  <si>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</si>
  <si>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</si>
  <si>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</si>
  <si>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</si>
  <si>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</si>
  <si>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</si>
  <si>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</si>
  <si>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</si>
  <si>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</si>
  <si>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</si>
  <si>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</si>
  <si>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</si>
  <si>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</si>
  <si>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</si>
  <si>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</si>
  <si>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</si>
  <si>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</si>
  <si>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</si>
  <si>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</si>
  <si>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</si>
  <si>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</si>
  <si>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</si>
  <si>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</si>
  <si>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</si>
  <si>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</si>
  <si>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</si>
  <si>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</si>
  <si>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</si>
  <si>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</si>
  <si>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</si>
  <si>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</si>
  <si>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</si>
  <si>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</si>
  <si>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</si>
  <si>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</si>
  <si>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</si>
  <si>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</si>
  <si>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</si>
  <si>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</si>
  <si>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</si>
  <si>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</si>
  <si>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</si>
  <si>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</si>
  <si>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</si>
  <si>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</si>
  <si>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</si>
  <si>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</si>
  <si>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</si>
  <si>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</si>
  <si>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</si>
  <si>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</si>
  <si>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</si>
  <si>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</si>
  <si>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</si>
  <si>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</si>
  <si>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</si>
  <si>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</si>
  <si>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</si>
  <si>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</si>
  <si>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</si>
  <si>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</si>
  <si>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</si>
  <si>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</si>
  <si>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</si>
  <si>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</si>
  <si>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</si>
  <si>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</si>
  <si>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</si>
  <si>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</si>
  <si>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</si>
  <si>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</si>
  <si>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</si>
  <si>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</si>
  <si>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</si>
  <si>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</si>
  <si>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</si>
  <si>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</si>
  <si>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</si>
  <si>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</si>
  <si>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</si>
  <si>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</si>
  <si>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</si>
  <si>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</si>
  <si>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</si>
  <si>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</si>
  <si>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</si>
  <si>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</si>
  <si>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</si>
  <si>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</si>
  <si>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</si>
  <si>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</si>
  <si>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</si>
  <si>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</si>
  <si>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</si>
  <si>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</si>
  <si>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</si>
  <si>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</si>
  <si>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</si>
  <si>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</si>
  <si>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</si>
  <si>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</si>
  <si>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</si>
  <si>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</si>
  <si>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</si>
  <si>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</si>
  <si>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</si>
  <si>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</si>
  <si>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</si>
  <si>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</si>
  <si>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</si>
  <si>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</si>
  <si>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</si>
  <si>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</si>
  <si>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</si>
  <si>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</si>
  <si>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</si>
  <si>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</si>
  <si>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</si>
  <si>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</si>
  <si>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</si>
  <si>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</si>
  <si>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</si>
  <si>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</si>
  <si>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</si>
  <si>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</si>
  <si>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</si>
  <si>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</si>
  <si>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</si>
  <si>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</si>
  <si>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</si>
  <si>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</si>
  <si>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</si>
  <si>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</si>
  <si>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</si>
  <si>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</si>
  <si>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</si>
  <si>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</si>
  <si>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</si>
  <si>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</si>
  <si>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</si>
  <si>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</si>
  <si>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</si>
  <si>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</si>
  <si>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</si>
  <si>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</si>
  <si>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</si>
  <si>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</si>
  <si>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</si>
  <si>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</si>
  <si>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</si>
  <si>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</si>
  <si>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</si>
  <si>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</si>
  <si>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</si>
  <si>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</si>
  <si>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</si>
  <si>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</si>
  <si>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</si>
  <si>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</si>
  <si>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</si>
  <si>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</si>
  <si>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</si>
  <si>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</si>
  <si>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</si>
  <si>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</si>
  <si>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</si>
  <si>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</si>
  <si>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</si>
  <si>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</si>
  <si>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</si>
  <si>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</si>
  <si>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</si>
  <si>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</si>
  <si>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</si>
  <si>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</si>
  <si>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</si>
  <si>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</si>
  <si>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</si>
  <si>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</si>
  <si>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</si>
  <si>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</si>
  <si>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</si>
  <si>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</si>
  <si>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</si>
  <si>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</si>
  <si>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</si>
  <si>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</si>
  <si>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</si>
  <si>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</si>
  <si>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</si>
  <si>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</si>
  <si>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</si>
  <si>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</si>
  <si>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</si>
  <si>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</si>
  <si>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</si>
  <si>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</si>
  <si>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</si>
  <si>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</si>
  <si>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</si>
  <si>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</si>
  <si>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</si>
  <si>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</si>
  <si>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</si>
  <si>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</si>
  <si>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</si>
  <si>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</si>
  <si>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</si>
  <si>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</si>
  <si>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</si>
  <si>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</si>
  <si>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</si>
  <si>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</si>
  <si>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</si>
  <si>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</si>
  <si>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</si>
  <si>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</si>
  <si>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</si>
  <si>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</si>
  <si>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</si>
  <si>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</si>
  <si>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</si>
  <si>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</si>
  <si>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</si>
  <si>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</si>
  <si>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</si>
  <si>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</si>
  <si>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</si>
  <si>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</si>
  <si>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</si>
  <si>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</si>
  <si>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</si>
  <si>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</si>
  <si>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</si>
  <si>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</si>
  <si>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</si>
  <si>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</si>
  <si>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</si>
  <si>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</si>
  <si>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</si>
  <si>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</si>
  <si>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</si>
  <si>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</si>
  <si>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</si>
  <si>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</si>
  <si>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</si>
  <si>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</si>
  <si>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</si>
  <si>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</si>
  <si>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</si>
  <si>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</si>
  <si>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</si>
  <si>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</si>
  <si>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</si>
  <si>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</si>
  <si>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</si>
  <si>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</si>
  <si>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</si>
  <si>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</si>
  <si>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</si>
  <si>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</si>
  <si>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</si>
  <si>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</si>
  <si>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</si>
  <si>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</si>
  <si>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</si>
  <si>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</si>
  <si>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</si>
  <si>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</si>
  <si>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</si>
  <si>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</si>
  <si>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</si>
  <si>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</si>
  <si>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</si>
  <si>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</si>
  <si>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</si>
  <si>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</si>
  <si>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</si>
  <si>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</si>
  <si>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</si>
  <si>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</si>
  <si>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</si>
  <si>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</si>
  <si>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</si>
  <si>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</si>
  <si>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</si>
  <si>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</si>
  <si>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</si>
  <si>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</si>
  <si>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</si>
  <si>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</si>
  <si>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</si>
  <si>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</si>
  <si>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</si>
  <si>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</si>
  <si>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</si>
  <si>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</si>
  <si>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</si>
  <si>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</si>
  <si>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</si>
  <si>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</si>
  <si>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</si>
  <si>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</si>
  <si>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</si>
  <si>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</si>
  <si>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</si>
  <si>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</si>
  <si>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</si>
  <si>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</si>
  <si>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</si>
  <si>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</si>
  <si>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</si>
  <si>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</si>
  <si>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</si>
  <si>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</si>
  <si>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</si>
  <si>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</si>
  <si>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</si>
  <si>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</si>
  <si>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</si>
  <si>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</si>
  <si>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</si>
  <si>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</si>
  <si>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</si>
  <si>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</si>
  <si>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</si>
  <si>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</si>
  <si>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</si>
  <si>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</si>
  <si>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</si>
  <si>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</si>
  <si>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</si>
  <si>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</si>
  <si>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</si>
  <si>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</si>
  <si>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</si>
  <si>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</si>
  <si>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</si>
  <si>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</si>
  <si>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</si>
  <si>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</si>
  <si>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</si>
  <si>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</si>
  <si>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</si>
  <si>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</si>
  <si>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</si>
  <si>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</si>
  <si>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</si>
  <si>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</si>
  <si>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</si>
  <si>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</si>
  <si>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</si>
  <si>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</si>
  <si>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</si>
  <si>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</si>
  <si>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</si>
  <si>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</si>
  <si>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</si>
  <si>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</si>
  <si>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</si>
  <si>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</si>
  <si>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</si>
  <si>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</si>
  <si>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</si>
  <si>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</si>
  <si>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</si>
  <si>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</si>
  <si>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</si>
  <si>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</si>
  <si>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</si>
  <si>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</si>
  <si>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</si>
  <si>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</si>
  <si>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</si>
  <si>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</si>
  <si>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</si>
  <si>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</si>
  <si>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</si>
  <si>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</si>
  <si>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</si>
  <si>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</si>
  <si>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</si>
  <si>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</si>
  <si>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</si>
  <si>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</si>
  <si>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</si>
  <si>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</si>
  <si>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</si>
  <si>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</si>
  <si>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</si>
  <si>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</si>
  <si>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</si>
  <si>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</si>
  <si>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</si>
  <si>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</si>
  <si>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</si>
  <si>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</si>
  <si>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</si>
  <si>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</si>
  <si>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</si>
  <si>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</si>
  <si>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</si>
  <si>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</si>
  <si>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</si>
  <si>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</si>
  <si>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</si>
  <si>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</si>
  <si>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</si>
  <si>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</si>
  <si>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</si>
  <si>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</si>
  <si>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</si>
  <si>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</si>
  <si>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</si>
  <si>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</si>
  <si>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</si>
  <si>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</si>
  <si>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</si>
  <si>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</si>
  <si>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</si>
  <si>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</si>
  <si>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</si>
  <si>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</si>
  <si>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</si>
  <si>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</si>
  <si>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</si>
  <si>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</si>
  <si>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</si>
  <si>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</si>
  <si>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</si>
  <si>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</si>
  <si>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</si>
  <si>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</si>
  <si>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</si>
  <si>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</si>
  <si>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</si>
  <si>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</si>
  <si>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</si>
  <si>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</si>
  <si>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</si>
  <si>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</si>
  <si>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</si>
  <si>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</si>
  <si>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</si>
  <si>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</si>
  <si>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</si>
  <si>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</si>
  <si>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</si>
  <si>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</si>
  <si>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</si>
  <si>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</si>
  <si>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</si>
  <si>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</si>
  <si>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</si>
  <si>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</si>
  <si>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</si>
  <si>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</si>
  <si>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</si>
  <si>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</si>
  <si>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</si>
  <si>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</si>
  <si>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</si>
  <si>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</si>
  <si>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</si>
  <si>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</si>
  <si>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</si>
  <si>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</si>
  <si>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</si>
  <si>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</si>
  <si>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</si>
  <si>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</si>
  <si>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</si>
  <si>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</si>
  <si>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</si>
  <si>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</si>
  <si>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</si>
  <si>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</si>
  <si>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</si>
  <si>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</si>
  <si>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</si>
  <si>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</si>
  <si>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</si>
  <si>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</si>
  <si>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</si>
  <si>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</si>
  <si>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</si>
  <si>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</si>
  <si>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</si>
  <si>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</si>
  <si>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</si>
  <si>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</si>
  <si>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</si>
  <si>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</si>
  <si>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</si>
  <si>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</si>
  <si>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</si>
  <si>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</si>
  <si>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</si>
  <si>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</si>
  <si>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</si>
  <si>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</si>
  <si>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</si>
  <si>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</si>
  <si>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</si>
  <si>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</si>
  <si>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</si>
  <si>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</si>
  <si>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</si>
  <si>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</si>
  <si>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</si>
  <si>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</si>
  <si>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</si>
  <si>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</si>
  <si>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</si>
  <si>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</si>
  <si>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</si>
  <si>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</si>
  <si>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</si>
  <si>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</si>
  <si>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</si>
  <si>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</si>
  <si>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</si>
  <si>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</si>
  <si>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</si>
  <si>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</si>
  <si>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</si>
  <si>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</si>
  <si>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</si>
  <si>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</si>
  <si>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</si>
  <si>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</si>
  <si>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</si>
  <si>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</si>
  <si>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</si>
  <si>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</si>
  <si>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</si>
  <si>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</si>
  <si>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</si>
  <si>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</si>
  <si>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</si>
  <si>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</si>
  <si>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</si>
  <si>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</si>
  <si>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</si>
  <si>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</si>
  <si>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</si>
  <si>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</si>
  <si>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</si>
  <si>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</si>
  <si>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</si>
  <si>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</si>
  <si>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</si>
  <si>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</si>
  <si>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</si>
  <si>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</si>
  <si>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</si>
  <si>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</si>
  <si>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</si>
  <si>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</si>
  <si>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</si>
  <si>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</si>
  <si>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</si>
  <si>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</si>
  <si>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</si>
  <si>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</si>
  <si>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</si>
  <si>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</si>
  <si>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</si>
  <si>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</si>
  <si>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</si>
  <si>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</si>
  <si>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</si>
  <si>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</si>
  <si>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</si>
  <si>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</si>
  <si>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</si>
  <si>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</si>
  <si>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</si>
  <si>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</si>
  <si>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</si>
  <si>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</si>
  <si>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</si>
  <si>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</si>
  <si>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</si>
  <si>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</si>
  <si>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</si>
  <si>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</si>
  <si>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</si>
  <si>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</si>
  <si>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</si>
  <si>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</si>
  <si>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</si>
  <si>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</si>
  <si>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</si>
  <si>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</si>
  <si>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</si>
  <si>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</si>
  <si>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</si>
  <si>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</si>
  <si>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</si>
  <si>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</si>
  <si>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</si>
  <si>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</si>
  <si>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</si>
  <si>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</si>
  <si>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</si>
  <si>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</si>
  <si>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</si>
  <si>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</si>
  <si>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</si>
  <si>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</si>
  <si>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</si>
  <si>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</si>
  <si>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</si>
  <si>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</si>
  <si>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</si>
  <si>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</si>
  <si>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</si>
  <si>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</si>
  <si>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</si>
  <si>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</si>
  <si>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</si>
  <si>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</si>
  <si>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</si>
  <si>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</si>
  <si>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</si>
  <si>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</si>
  <si>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</si>
  <si>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</si>
  <si>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</si>
  <si>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</si>
  <si>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</si>
  <si>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</si>
  <si>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</si>
  <si>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</si>
  <si>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</si>
  <si>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</si>
  <si>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</si>
  <si>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</si>
  <si>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</si>
  <si>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</si>
  <si>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</si>
  <si>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</si>
  <si>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</si>
  <si>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</si>
  <si>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</si>
  <si>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</si>
  <si>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</si>
  <si>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</si>
  <si>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</si>
  <si>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</si>
  <si>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</si>
  <si>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</si>
  <si>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</si>
  <si>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</si>
  <si>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</si>
  <si>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</si>
  <si>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</si>
  <si>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</si>
  <si>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</si>
  <si>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</si>
  <si>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</si>
  <si>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</si>
  <si>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</si>
  <si>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</si>
  <si>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</si>
  <si>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</si>
  <si>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</si>
  <si>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</si>
  <si>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</si>
  <si>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</si>
  <si>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</si>
  <si>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</si>
  <si>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</si>
  <si>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</si>
  <si>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</si>
  <si>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</si>
  <si>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</si>
  <si>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</si>
  <si>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</si>
  <si>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</si>
  <si>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</si>
  <si>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</si>
  <si>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</si>
  <si>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</si>
  <si>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</si>
  <si>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</si>
  <si>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</si>
  <si>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</si>
  <si>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</si>
  <si>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</si>
  <si>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</si>
  <si>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</si>
  <si>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</si>
  <si>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</si>
  <si>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</si>
  <si>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</si>
  <si>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</si>
  <si>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</si>
  <si>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</si>
  <si>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</si>
  <si>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</si>
  <si>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</si>
  <si>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</si>
  <si>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</si>
  <si>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</si>
  <si>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</si>
  <si>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</si>
  <si>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</si>
  <si>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</si>
  <si>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</si>
  <si>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</si>
  <si>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</si>
  <si>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</si>
  <si>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</si>
  <si>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</si>
  <si>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</si>
  <si>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</si>
  <si>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</si>
  <si>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</si>
  <si>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</si>
  <si>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</si>
  <si>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</si>
  <si>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</si>
  <si>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</si>
  <si>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</si>
  <si>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</si>
  <si>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</si>
  <si>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</si>
  <si>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</si>
  <si>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</si>
  <si>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</si>
  <si>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</si>
  <si>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</si>
  <si>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</si>
  <si>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</si>
  <si>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</si>
  <si>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</si>
  <si>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</si>
  <si>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</si>
  <si>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</si>
  <si>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</si>
  <si>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</si>
  <si>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</si>
  <si>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</si>
  <si>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</si>
  <si>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</si>
  <si>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</si>
  <si>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</si>
  <si>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</si>
  <si>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</si>
  <si>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</si>
  <si>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</si>
  <si>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</si>
  <si>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</si>
  <si>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</si>
  <si>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</si>
  <si>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</si>
  <si>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</si>
  <si>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</si>
  <si>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</si>
  <si>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</si>
  <si>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</si>
  <si>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</si>
  <si>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</si>
  <si>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</si>
  <si>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</si>
  <si>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</si>
  <si>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</si>
  <si>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</si>
  <si>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</si>
  <si>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</si>
  <si>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</si>
  <si>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</si>
  <si>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</si>
  <si>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</si>
  <si>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</si>
  <si>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</si>
  <si>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</si>
  <si>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</si>
  <si>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</si>
  <si>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</si>
  <si>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</si>
  <si>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</si>
  <si>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</si>
  <si>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</si>
  <si>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</si>
  <si>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</si>
  <si>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</si>
  <si>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</si>
  <si>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</si>
  <si>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</si>
  <si>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</si>
  <si>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</si>
  <si>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</si>
  <si>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</si>
  <si>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</si>
  <si>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</si>
  <si>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</si>
  <si>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</si>
  <si>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</si>
  <si>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</si>
  <si>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</si>
  <si>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</si>
  <si>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</si>
  <si>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</si>
  <si>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</si>
  <si>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</si>
  <si>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</si>
  <si>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</si>
  <si>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</si>
  <si>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</si>
  <si>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</si>
  <si>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</si>
  <si>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</si>
  <si>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</si>
  <si>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</si>
  <si>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</si>
  <si>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</si>
  <si>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</si>
  <si>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</si>
  <si>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</si>
  <si>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</si>
  <si>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</si>
  <si>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</si>
  <si>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</si>
  <si>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</si>
  <si>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</si>
  <si>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</si>
  <si>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</si>
  <si>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</si>
  <si>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</si>
  <si>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</si>
  <si>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</si>
  <si>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</si>
  <si>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</si>
  <si>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</si>
  <si>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</si>
  <si>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</si>
  <si>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</si>
  <si>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</si>
  <si>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</si>
  <si>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</si>
  <si>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</si>
  <si>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</si>
  <si>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</si>
  <si>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</si>
  <si>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</si>
  <si>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</si>
  <si>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</si>
  <si>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</si>
  <si>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</si>
  <si>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</si>
  <si>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</si>
  <si>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</si>
  <si>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</si>
  <si>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</si>
  <si>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</si>
  <si>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</si>
  <si>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</si>
  <si>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</si>
  <si>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</si>
  <si>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</si>
  <si>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</si>
  <si>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</si>
  <si>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</si>
  <si>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</si>
  <si>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</si>
  <si>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</si>
  <si>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</si>
  <si>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</si>
  <si>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</si>
  <si>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</si>
  <si>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</si>
  <si>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</si>
  <si>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</si>
  <si>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</si>
  <si>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</si>
  <si>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</si>
  <si>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</si>
  <si>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</si>
  <si>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</si>
  <si>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</si>
  <si>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</si>
  <si>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</si>
  <si>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</si>
  <si>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</si>
  <si>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</si>
  <si>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</si>
  <si>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</si>
  <si>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</si>
  <si>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</si>
  <si>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</si>
  <si>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</si>
  <si>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</si>
  <si>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</si>
  <si>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</si>
  <si>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</si>
  <si>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</si>
  <si>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</si>
  <si>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</si>
  <si>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</si>
  <si>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</si>
  <si>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</si>
  <si>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</si>
  <si>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</si>
  <si>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</si>
  <si>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</si>
  <si>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</si>
  <si>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</si>
  <si>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</si>
  <si>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</si>
  <si>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</si>
  <si>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</si>
  <si>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</si>
  <si>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</si>
  <si>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</si>
  <si>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</si>
  <si>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</si>
  <si>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</si>
  <si>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</si>
  <si>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</si>
  <si>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</si>
  <si>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</si>
  <si>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</si>
  <si>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</si>
  <si>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</si>
  <si>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</si>
  <si>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</si>
  <si>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</si>
  <si>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</si>
  <si>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</si>
  <si>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</si>
  <si>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</si>
  <si>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</si>
  <si>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</si>
  <si>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</si>
  <si>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</si>
  <si>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</si>
  <si>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</si>
  <si>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</si>
  <si>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</si>
  <si>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</si>
  <si>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</si>
  <si>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</si>
  <si>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</si>
  <si>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</si>
  <si>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</si>
  <si>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</si>
  <si>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</si>
  <si>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</si>
  <si>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</si>
  <si>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</si>
  <si>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</si>
  <si>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</si>
  <si>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</si>
  <si>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</si>
  <si>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</si>
  <si>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</si>
  <si>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</si>
  <si>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</si>
  <si>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</si>
  <si>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</si>
  <si>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</si>
  <si>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</si>
  <si>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</si>
  <si>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</si>
  <si>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</si>
  <si>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</si>
  <si>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</si>
  <si>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</si>
  <si>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</si>
  <si>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</si>
  <si>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</si>
  <si>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</si>
  <si>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</si>
  <si>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</si>
  <si>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</si>
  <si>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</si>
  <si>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</si>
  <si>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</si>
  <si>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</si>
  <si>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</si>
  <si>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</si>
  <si>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</si>
  <si>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</si>
  <si>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</si>
  <si>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</si>
  <si>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</si>
  <si>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</si>
  <si>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</si>
  <si>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</si>
  <si>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</si>
  <si>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</si>
  <si>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</si>
  <si>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</si>
  <si>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</si>
  <si>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</si>
  <si>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</si>
  <si>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</si>
  <si>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</si>
  <si>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</si>
  <si>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</si>
  <si>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</si>
  <si>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</si>
  <si>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</si>
  <si>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</si>
  <si>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</si>
  <si>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</si>
  <si>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</si>
  <si>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</si>
  <si>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</si>
  <si>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</si>
  <si>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</si>
  <si>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</si>
  <si>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</si>
  <si>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</si>
  <si>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</si>
  <si>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</si>
  <si>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</si>
  <si>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</si>
  <si>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</si>
  <si>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</si>
  <si>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</si>
  <si>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</si>
  <si>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</si>
  <si>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</si>
  <si>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</si>
  <si>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</si>
  <si>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</si>
  <si>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</si>
  <si>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</si>
  <si>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</si>
  <si>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</si>
  <si>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</si>
  <si>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</si>
  <si>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</si>
  <si>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</si>
  <si>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</si>
  <si>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</si>
  <si>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</si>
  <si>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</si>
  <si>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</si>
  <si>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</si>
  <si>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</si>
  <si>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</si>
  <si>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</si>
  <si>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</si>
  <si>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</si>
  <si>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</si>
  <si>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</si>
  <si>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</si>
  <si>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</si>
  <si>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</si>
  <si>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</si>
  <si>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</si>
  <si>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</si>
  <si>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</si>
  <si>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</si>
  <si>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</si>
  <si>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</si>
  <si>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</si>
  <si>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</si>
  <si>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</si>
  <si>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</si>
  <si>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</si>
  <si>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</si>
  <si>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</si>
  <si>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</si>
  <si>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</si>
  <si>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</si>
  <si>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</si>
  <si>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</si>
  <si>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</si>
  <si>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</si>
  <si>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</si>
  <si>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</si>
  <si>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</si>
  <si>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</si>
  <si>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</si>
  <si>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</si>
  <si>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</si>
  <si>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</si>
  <si>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</si>
  <si>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</si>
  <si>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</si>
  <si>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</si>
  <si>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</si>
  <si>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</si>
  <si>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</si>
  <si>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</si>
  <si>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</si>
  <si>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</si>
  <si>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</si>
  <si>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</si>
  <si>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</si>
  <si>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</si>
  <si>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</si>
  <si>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</si>
  <si>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</si>
  <si>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</si>
  <si>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</si>
  <si>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</si>
  <si>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</si>
  <si>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</si>
  <si>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</si>
  <si>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</si>
  <si>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</si>
  <si>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</si>
  <si>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</si>
  <si>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</si>
  <si>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</si>
  <si>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</si>
  <si>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</si>
  <si>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</si>
  <si>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</si>
  <si>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</si>
  <si>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</si>
  <si>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</si>
  <si>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</si>
  <si>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</si>
  <si>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</si>
  <si>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</si>
  <si>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</si>
  <si>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</si>
  <si>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</si>
  <si>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</si>
  <si>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</si>
  <si>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</si>
  <si>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</si>
  <si>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</si>
  <si>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</si>
  <si>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</si>
  <si>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</si>
  <si>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</si>
  <si>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</si>
  <si>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</si>
  <si>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</si>
  <si>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</si>
  <si>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</si>
  <si>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</si>
  <si>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</si>
  <si>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</si>
  <si>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</si>
  <si>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</si>
  <si>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</si>
  <si>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</si>
  <si>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</si>
  <si>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</si>
  <si>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</si>
  <si>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</si>
  <si>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</si>
  <si>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</si>
  <si>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</si>
  <si>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</si>
  <si>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</si>
  <si>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</si>
  <si>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</si>
  <si>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</si>
  <si>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</si>
  <si>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</si>
  <si>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</si>
  <si>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</si>
  <si>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</si>
  <si>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</si>
  <si>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</si>
  <si>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</si>
  <si>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</si>
  <si>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</si>
  <si>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</si>
  <si>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</si>
  <si>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</si>
  <si>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</si>
  <si>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</si>
  <si>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</si>
  <si>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</si>
  <si>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</si>
  <si>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</si>
  <si>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</si>
  <si>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</si>
  <si>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</si>
  <si>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</si>
  <si>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</si>
  <si>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</si>
  <si>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</si>
  <si>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</si>
  <si>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</si>
  <si>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</si>
  <si>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</si>
  <si>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</si>
  <si>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</si>
  <si>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</si>
  <si>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</si>
  <si>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</si>
  <si>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</si>
  <si>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</si>
  <si>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</si>
  <si>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</si>
  <si>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</si>
  <si>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</si>
  <si>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</si>
  <si>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</si>
  <si>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</si>
  <si>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</si>
  <si>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</si>
  <si>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</si>
  <si>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</si>
  <si>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</si>
  <si>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</si>
  <si>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</si>
  <si>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</si>
  <si>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</si>
  <si>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</si>
  <si>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</si>
  <si>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</si>
  <si>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</si>
  <si>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</si>
  <si>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</si>
  <si>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</si>
  <si>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</si>
  <si>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</si>
  <si>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</si>
  <si>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</si>
  <si>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</si>
  <si>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</si>
  <si>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</si>
  <si>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</si>
  <si>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</si>
  <si>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</si>
  <si>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</si>
  <si>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</si>
  <si>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</si>
  <si>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</si>
  <si>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</si>
  <si>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</si>
  <si>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</si>
  <si>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</si>
  <si>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</si>
  <si>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</si>
  <si>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</si>
  <si>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</si>
  <si>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</si>
  <si>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</si>
  <si>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</si>
  <si>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</si>
  <si>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</si>
  <si>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</si>
  <si>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</si>
  <si>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</si>
  <si>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</si>
  <si>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</si>
  <si>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</si>
  <si>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</si>
  <si>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</si>
  <si>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</si>
  <si>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</si>
  <si>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</si>
  <si>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</si>
  <si>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</si>
  <si>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</si>
  <si>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</si>
  <si>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</si>
  <si>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</si>
  <si>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</si>
  <si>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</si>
  <si>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</si>
  <si>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</si>
  <si>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</si>
  <si>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</si>
  <si>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</si>
  <si>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</si>
  <si>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</si>
  <si>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</si>
  <si>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</si>
  <si>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</si>
  <si>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</si>
  <si>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</si>
  <si>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</si>
  <si>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</si>
  <si>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</si>
  <si>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</si>
  <si>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</si>
  <si>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</si>
  <si>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</si>
  <si>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</si>
  <si>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</si>
  <si>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</si>
  <si>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</si>
  <si>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</si>
  <si>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</si>
  <si>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</si>
  <si>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</si>
  <si>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</si>
  <si>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</si>
  <si>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</si>
  <si>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</si>
  <si>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</si>
  <si>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</si>
  <si>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</si>
  <si>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</si>
  <si>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</si>
  <si>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</si>
  <si>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</si>
  <si>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</si>
  <si>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</si>
  <si>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</si>
  <si>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</si>
  <si>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</si>
  <si>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</si>
  <si>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</si>
  <si>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</si>
  <si>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</si>
  <si>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</si>
  <si>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</si>
  <si>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</si>
  <si>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</si>
  <si>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</si>
  <si>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</si>
  <si>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</si>
  <si>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</si>
  <si>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</si>
  <si>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</si>
  <si>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</si>
  <si>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</si>
  <si>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</si>
  <si>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</si>
  <si>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</si>
  <si>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</si>
  <si>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</si>
  <si>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</si>
  <si>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</si>
  <si>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</si>
  <si>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</si>
  <si>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</si>
  <si>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</si>
  <si>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</si>
  <si>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</si>
  <si>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</si>
  <si>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</si>
  <si>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</si>
  <si>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</si>
  <si>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</si>
  <si>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</si>
  <si>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</si>
  <si>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</si>
  <si>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</si>
  <si>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</si>
  <si>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</si>
  <si>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</si>
  <si>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</si>
  <si>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</si>
  <si>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</si>
  <si>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</si>
  <si>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</si>
  <si>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</si>
  <si>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</si>
  <si>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</si>
  <si>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</si>
  <si>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</si>
  <si>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</si>
  <si>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</si>
  <si>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</si>
  <si>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</si>
  <si>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</si>
  <si>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</si>
  <si>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</si>
  <si>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</si>
  <si>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</si>
  <si>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</si>
  <si>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</si>
  <si>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</si>
  <si>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</si>
  <si>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</si>
  <si>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</si>
  <si>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</si>
  <si>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</si>
  <si>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</si>
  <si>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</si>
  <si>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</si>
  <si>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</si>
  <si>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</si>
  <si>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</si>
  <si>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</si>
  <si>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</si>
  <si>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</si>
  <si>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</si>
  <si>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</si>
  <si>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</si>
  <si>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</si>
  <si>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</si>
  <si>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</si>
  <si>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</si>
  <si>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</si>
  <si>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</si>
  <si>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</si>
  <si>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</si>
  <si>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</si>
  <si>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</si>
  <si>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</si>
  <si>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</si>
  <si>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</si>
  <si>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</si>
  <si>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</si>
  <si>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</si>
  <si>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</si>
  <si>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</si>
  <si>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</si>
  <si>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</si>
  <si>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</si>
  <si>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</si>
  <si>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</si>
  <si>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</si>
  <si>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</si>
  <si>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</si>
  <si>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</si>
  <si>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</si>
  <si>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</si>
  <si>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</si>
  <si>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</si>
  <si>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</si>
  <si>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</si>
  <si>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</si>
  <si>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</si>
  <si>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</si>
  <si>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</si>
  <si>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</si>
  <si>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</si>
  <si>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</si>
  <si>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</si>
  <si>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</si>
  <si>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</si>
  <si>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</si>
  <si>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</si>
  <si>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</si>
  <si>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</si>
  <si>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</si>
  <si>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</si>
  <si>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</si>
  <si>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</si>
  <si>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</si>
  <si>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</si>
  <si>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</si>
  <si>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</si>
  <si>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</si>
  <si>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</si>
  <si>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</si>
  <si>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</si>
  <si>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</si>
  <si>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</si>
  <si>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</si>
  <si>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</si>
  <si>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</si>
  <si>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</si>
  <si>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</si>
  <si>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</si>
  <si>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</si>
  <si>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</si>
  <si>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</si>
  <si>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</si>
  <si>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</si>
  <si>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</si>
  <si>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</si>
  <si>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</si>
  <si>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</si>
  <si>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</si>
  <si>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</si>
  <si>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</si>
  <si>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</si>
  <si>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</si>
  <si>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</si>
  <si>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</si>
  <si>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</si>
  <si>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</si>
  <si>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</si>
  <si>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</si>
  <si>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</si>
  <si>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</si>
  <si>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</si>
  <si>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</si>
  <si>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</si>
  <si>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</si>
  <si>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</si>
  <si>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</si>
  <si>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</si>
  <si>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</si>
  <si>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</si>
  <si>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</si>
  <si>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</si>
  <si>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</si>
  <si>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</si>
  <si>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</si>
  <si>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</si>
  <si>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</si>
  <si>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</si>
  <si>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</si>
  <si>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</si>
  <si>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</si>
  <si>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</si>
  <si>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</si>
  <si>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</si>
  <si>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</si>
  <si>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</si>
  <si>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</si>
  <si>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</si>
  <si>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</si>
  <si>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</si>
  <si>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</si>
  <si>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</si>
  <si>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</si>
  <si>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</si>
  <si>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</si>
  <si>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</si>
  <si>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</si>
  <si>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</si>
  <si>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</si>
  <si>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</si>
  <si>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</si>
  <si>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</si>
  <si>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</si>
  <si>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</si>
  <si>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</si>
  <si>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</si>
  <si>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</si>
  <si>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</si>
  <si>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</si>
  <si>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</si>
  <si>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</si>
  <si>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</si>
  <si>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</si>
  <si>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</si>
  <si>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</si>
  <si>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</si>
  <si>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</si>
  <si>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</si>
  <si>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</si>
  <si>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</si>
  <si>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</si>
  <si>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</si>
  <si>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</si>
  <si>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</si>
  <si>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</si>
  <si>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</si>
  <si>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</si>
  <si>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</si>
  <si>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</si>
  <si>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</si>
  <si>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</si>
  <si>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</si>
  <si>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</si>
  <si>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</si>
  <si>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</si>
  <si>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</si>
  <si>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</si>
  <si>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</si>
  <si>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</si>
  <si>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</si>
  <si>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</si>
  <si>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</si>
  <si>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</si>
  <si>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</si>
  <si>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</si>
  <si>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</si>
  <si>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</si>
  <si>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</si>
  <si>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</si>
  <si>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</si>
  <si>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</si>
  <si>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</si>
  <si>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</si>
  <si>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</si>
  <si>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</si>
  <si>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</si>
  <si>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</si>
  <si>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</si>
  <si>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</si>
  <si>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</si>
  <si>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</si>
  <si>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</si>
  <si>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</si>
  <si>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</si>
  <si>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</si>
  <si>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</si>
  <si>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</si>
  <si>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</si>
  <si>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</si>
  <si>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</si>
  <si>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</si>
  <si>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</si>
  <si>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</si>
  <si>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</si>
  <si>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</si>
  <si>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</si>
  <si>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</si>
  <si>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</si>
  <si>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</si>
  <si>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</si>
  <si>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</si>
  <si>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</si>
  <si>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</si>
  <si>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</si>
  <si>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</si>
  <si>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</si>
  <si>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</si>
  <si>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</si>
  <si>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</si>
  <si>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</si>
  <si>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</si>
  <si>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</si>
  <si>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</si>
  <si>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</si>
  <si>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</si>
  <si>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</si>
  <si>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</si>
  <si>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</si>
  <si>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</si>
  <si>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</si>
  <si>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</si>
  <si>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</si>
  <si>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</si>
  <si>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</si>
  <si>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</si>
  <si>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</si>
  <si>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</si>
  <si>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</si>
  <si>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</si>
  <si>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</si>
  <si>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</si>
  <si>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</si>
  <si>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</si>
  <si>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</si>
  <si>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</si>
  <si>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</si>
  <si>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</si>
  <si>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</si>
  <si>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</si>
  <si>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</si>
  <si>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</si>
  <si>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</si>
  <si>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</si>
  <si>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</si>
  <si>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</si>
  <si>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</si>
  <si>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</si>
  <si>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</si>
  <si>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</si>
  <si>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</si>
  <si>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</si>
  <si>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</si>
  <si>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</si>
  <si>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</si>
  <si>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</si>
  <si>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</si>
  <si>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</si>
  <si>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</si>
  <si>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</si>
  <si>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</si>
  <si>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</si>
  <si>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</si>
  <si>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</si>
  <si>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</si>
  <si>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</si>
  <si>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</si>
  <si>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</si>
  <si>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</si>
  <si>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</si>
  <si>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</si>
  <si>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</si>
  <si>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</si>
  <si>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</si>
  <si>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</si>
  <si>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</si>
  <si>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</si>
  <si>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</si>
  <si>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</si>
  <si>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</si>
  <si>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</si>
  <si>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</si>
  <si>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</si>
  <si>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</si>
  <si>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</si>
  <si>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</si>
  <si>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</si>
  <si>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</si>
  <si>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</si>
  <si>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</si>
  <si>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</si>
  <si>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</si>
  <si>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</si>
  <si>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</si>
  <si>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</si>
  <si>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</si>
  <si>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</si>
  <si>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</si>
  <si>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</si>
  <si>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</si>
  <si>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</si>
  <si>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</si>
  <si>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</si>
  <si>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</si>
  <si>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</si>
  <si>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</si>
  <si>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</si>
  <si>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</si>
  <si>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</si>
  <si>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</si>
  <si>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</si>
  <si>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</si>
  <si>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</si>
  <si>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</si>
  <si>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</si>
  <si>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</si>
  <si>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</si>
  <si>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</si>
  <si>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</si>
  <si>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</si>
  <si>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</si>
  <si>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</si>
  <si>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</si>
  <si>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</si>
  <si>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</si>
  <si>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</si>
  <si>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</si>
  <si>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</si>
  <si>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</si>
  <si>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</si>
  <si>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</si>
  <si>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</si>
  <si>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</si>
  <si>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</si>
  <si>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</si>
  <si>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</si>
  <si>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</si>
  <si>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</si>
  <si>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</si>
  <si>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</si>
  <si>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</si>
  <si>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</si>
  <si>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</si>
  <si>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</si>
  <si>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</si>
  <si>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</si>
  <si>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</si>
  <si>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</si>
  <si>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</si>
  <si>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</si>
  <si>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</si>
  <si>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</si>
  <si>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</si>
  <si>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</si>
  <si>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</si>
  <si>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</si>
  <si>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</si>
  <si>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</si>
  <si>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</si>
  <si>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</si>
  <si>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</si>
  <si>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</si>
  <si>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</si>
  <si>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</si>
  <si>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</si>
  <si>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</si>
  <si>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</si>
  <si>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</si>
  <si>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</si>
  <si>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</si>
  <si>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</si>
  <si>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</si>
  <si>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</si>
  <si>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</si>
  <si>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</si>
  <si>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</si>
  <si>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</si>
  <si>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</si>
  <si>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</si>
  <si>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</si>
  <si>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</si>
  <si>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</si>
  <si>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</si>
  <si>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</si>
  <si>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</si>
  <si>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</si>
  <si>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</si>
  <si>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</si>
  <si>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</si>
  <si>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</si>
  <si>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</si>
  <si>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</si>
  <si>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</si>
  <si>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</si>
  <si>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</si>
  <si>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</si>
  <si>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</si>
  <si>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</si>
  <si>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</si>
  <si>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</si>
  <si>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</si>
  <si>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</si>
  <si>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</si>
  <si>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</si>
  <si>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</si>
  <si>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</si>
  <si>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</si>
  <si>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</si>
  <si>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</si>
  <si>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</si>
  <si>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</si>
  <si>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</si>
  <si>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</si>
  <si>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</si>
  <si>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</si>
  <si>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</si>
  <si>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</si>
  <si>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</si>
  <si>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</si>
  <si>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</si>
  <si>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</si>
  <si>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</si>
  <si>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</si>
  <si>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</si>
  <si>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</si>
  <si>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</si>
  <si>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</si>
  <si>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</si>
  <si>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</si>
  <si>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</si>
  <si>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</si>
  <si>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</si>
  <si>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</si>
  <si>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</si>
  <si>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</si>
  <si>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</si>
  <si>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</si>
  <si>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</si>
  <si>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</si>
  <si>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</si>
  <si>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</si>
  <si>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</si>
  <si>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</si>
  <si>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</si>
  <si>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</si>
  <si>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</si>
  <si>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</si>
  <si>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</si>
  <si>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</si>
  <si>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</si>
  <si>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</si>
  <si>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</si>
  <si>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</si>
  <si>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</si>
  <si>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</si>
  <si>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</si>
  <si>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</si>
  <si>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</si>
  <si>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</si>
  <si>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</si>
  <si>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</si>
  <si>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</si>
  <si>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</si>
  <si>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</si>
  <si>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</si>
  <si>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</si>
  <si>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</si>
  <si>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</si>
  <si>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</si>
  <si>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</si>
  <si>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</si>
  <si>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</si>
  <si>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</si>
  <si>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</si>
  <si>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</si>
  <si>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</si>
  <si>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</si>
  <si>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</si>
  <si>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</si>
  <si>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</si>
  <si>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</si>
  <si>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</si>
  <si>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</si>
  <si>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</si>
  <si>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</si>
  <si>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</si>
  <si>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</si>
  <si>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</si>
  <si>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</si>
  <si>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</si>
  <si>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</si>
  <si>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</si>
  <si>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</si>
  <si>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</si>
  <si>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</si>
  <si>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</si>
  <si>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</si>
  <si>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</si>
  <si>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</si>
  <si>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</si>
  <si>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</si>
  <si>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</si>
  <si>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</si>
  <si>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</si>
  <si>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</si>
  <si>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</si>
  <si>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</si>
  <si>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</si>
  <si>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</si>
  <si>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</si>
  <si>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</si>
  <si>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</si>
  <si>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</si>
  <si>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</si>
  <si>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</si>
  <si>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</si>
  <si>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</si>
  <si>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</si>
  <si>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</si>
  <si>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</si>
  <si>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</si>
  <si>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</si>
  <si>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</si>
  <si>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</si>
  <si>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</si>
  <si>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</si>
  <si>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</si>
  <si>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</si>
  <si>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</si>
  <si>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</si>
  <si>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</si>
  <si>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</si>
  <si>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</si>
  <si>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</si>
  <si>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</si>
  <si>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</si>
  <si>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</si>
  <si>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</si>
  <si>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</si>
  <si>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</si>
  <si>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</si>
  <si>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</si>
  <si>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</si>
  <si>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</si>
  <si>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</si>
  <si>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</si>
  <si>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</si>
  <si>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</si>
  <si>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</si>
  <si>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</si>
  <si>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</si>
  <si>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</si>
  <si>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</si>
  <si>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</si>
  <si>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</si>
  <si>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</si>
  <si>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</si>
  <si>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</si>
  <si>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</si>
  <si>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</si>
  <si>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</si>
  <si>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</si>
  <si>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</si>
  <si>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</si>
  <si>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</si>
  <si>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</si>
  <si>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</si>
  <si>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</si>
  <si>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</si>
  <si>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</si>
  <si>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</si>
  <si>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</si>
  <si>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</si>
  <si>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</si>
  <si>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</si>
  <si>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</si>
  <si>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</si>
  <si>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</si>
  <si>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</si>
  <si>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</si>
  <si>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</si>
  <si>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</si>
  <si>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</si>
  <si>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</si>
  <si>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</si>
  <si>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</si>
  <si>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</si>
  <si>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</si>
  <si>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</si>
  <si>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</si>
  <si>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</si>
  <si>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</si>
  <si>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</si>
  <si>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</si>
  <si>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</si>
  <si>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</si>
  <si>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</si>
  <si>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</si>
  <si>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</si>
  <si>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</si>
  <si>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</si>
  <si>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</si>
  <si>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</si>
  <si>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</si>
  <si>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</si>
  <si>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</si>
  <si>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</si>
  <si>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</si>
  <si>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</si>
  <si>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</si>
  <si>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</si>
  <si>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</si>
  <si>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</si>
  <si>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</si>
  <si>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</si>
  <si>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</si>
  <si>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</si>
  <si>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</si>
  <si>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</si>
  <si>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</si>
  <si>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</si>
  <si>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</si>
  <si>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</si>
  <si>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</si>
  <si>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</si>
  <si>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</si>
  <si>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</si>
  <si>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</si>
  <si>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</si>
  <si>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</si>
  <si>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</si>
  <si>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</si>
  <si>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</si>
  <si>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</si>
  <si>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</si>
  <si>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</si>
  <si>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</si>
  <si>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</si>
  <si>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</si>
  <si>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</si>
  <si>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</si>
  <si>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</si>
  <si>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</si>
  <si>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</si>
  <si>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</si>
  <si>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</si>
  <si>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</si>
  <si>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</si>
  <si>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</si>
  <si>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</si>
  <si>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</si>
  <si>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</si>
  <si>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</si>
  <si>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</si>
  <si>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</si>
  <si>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</si>
  <si>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</si>
  <si>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</si>
  <si>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</si>
  <si>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</si>
  <si>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</si>
  <si>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</si>
  <si>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</si>
  <si>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</si>
  <si>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</si>
  <si>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</si>
  <si>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</si>
  <si>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</si>
  <si>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</si>
  <si>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</si>
  <si>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</si>
  <si>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</si>
  <si>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</si>
  <si>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</si>
  <si>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</si>
  <si>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</si>
  <si>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</si>
  <si>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</si>
  <si>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</si>
  <si>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</si>
  <si>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</si>
  <si>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</si>
  <si>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</si>
  <si>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</si>
  <si>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</si>
  <si>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</si>
  <si>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</si>
  <si>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</si>
  <si>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</si>
  <si>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</si>
  <si>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</si>
  <si>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</si>
  <si>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</si>
  <si>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</si>
  <si>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</si>
  <si>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</si>
  <si>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</si>
  <si>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</si>
  <si>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</si>
  <si>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</si>
  <si>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</si>
  <si>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</si>
  <si>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</si>
  <si>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</si>
  <si>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</si>
  <si>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</si>
  <si>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</si>
  <si>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</si>
  <si>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</si>
  <si>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</si>
  <si>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</si>
  <si>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</si>
  <si>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</si>
  <si>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</si>
  <si>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</si>
  <si>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</si>
  <si>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</si>
  <si>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</si>
  <si>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</si>
  <si>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</si>
  <si>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</si>
  <si>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</si>
  <si>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</si>
  <si>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</si>
  <si>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</si>
  <si>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</si>
  <si>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</si>
  <si>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</si>
  <si>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</si>
  <si>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</si>
  <si>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</si>
  <si>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</si>
  <si>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</si>
  <si>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</si>
  <si>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</si>
  <si>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</si>
  <si>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</si>
  <si>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</si>
  <si>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</si>
  <si>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</si>
  <si>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</si>
  <si>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</si>
  <si>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</si>
  <si>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</si>
  <si>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</si>
  <si>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</si>
  <si>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</si>
  <si>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</si>
  <si>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</si>
  <si>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</si>
  <si>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</si>
  <si>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</si>
  <si>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</si>
  <si>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</si>
  <si>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</si>
  <si>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</si>
  <si>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</si>
  <si>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</si>
  <si>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</si>
  <si>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</si>
  <si>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</si>
  <si>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</si>
  <si>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</si>
  <si>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</si>
  <si>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</si>
  <si>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</si>
  <si>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</si>
  <si>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</si>
  <si>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</si>
  <si>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</si>
  <si>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</si>
  <si>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</si>
  <si>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</si>
  <si>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</si>
  <si>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</si>
  <si>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</si>
  <si>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</si>
  <si>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</si>
  <si>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</si>
  <si>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</si>
  <si>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</si>
  <si>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</si>
  <si>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</si>
  <si>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</si>
  <si>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</si>
  <si>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</si>
  <si>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</si>
  <si>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</si>
  <si>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</si>
  <si>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</si>
  <si>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</si>
  <si>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</si>
  <si>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</si>
  <si>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</si>
  <si>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</si>
  <si>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</si>
  <si>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</si>
  <si>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</si>
  <si>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</si>
  <si>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</si>
  <si>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</si>
  <si>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</si>
  <si>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</si>
  <si>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</si>
  <si>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</si>
  <si>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</si>
  <si>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</si>
  <si>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</si>
  <si>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</si>
  <si>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</si>
  <si>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</si>
  <si>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</si>
  <si>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</si>
  <si>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</si>
  <si>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</si>
  <si>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</si>
  <si>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</si>
  <si>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</si>
  <si>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</si>
  <si>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</si>
  <si>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</si>
  <si>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</si>
  <si>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</si>
  <si>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</si>
  <si>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</si>
  <si>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</si>
  <si>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</si>
  <si>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</si>
  <si>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</si>
  <si>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</si>
  <si>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</si>
  <si>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</si>
  <si>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</si>
  <si>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</si>
  <si>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</si>
  <si>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</si>
  <si>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</si>
  <si>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</si>
  <si>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</si>
  <si>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</si>
  <si>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</si>
  <si>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</si>
  <si>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</si>
  <si>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</si>
  <si>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</si>
  <si>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</si>
  <si>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</si>
  <si>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</si>
  <si>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</si>
  <si>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</si>
  <si>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</si>
  <si>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</si>
  <si>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</si>
  <si>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</si>
  <si>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</si>
  <si>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</si>
  <si>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</si>
  <si>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</si>
  <si>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</si>
  <si>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</si>
  <si>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</si>
  <si>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</si>
  <si>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</si>
  <si>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</si>
  <si>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</si>
  <si>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</si>
  <si>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</si>
  <si>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</si>
  <si>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</si>
  <si>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</si>
  <si>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</si>
  <si>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</si>
  <si>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</si>
  <si>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</si>
  <si>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</si>
  <si>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</si>
  <si>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</si>
  <si>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</si>
  <si>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</si>
  <si>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</si>
  <si>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</si>
  <si>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</si>
  <si>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</si>
  <si>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</si>
  <si>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</si>
  <si>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</si>
  <si>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</si>
  <si>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</si>
  <si>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</si>
  <si>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</si>
  <si>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</si>
  <si>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</si>
  <si>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</si>
  <si>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</si>
  <si>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</si>
  <si>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</si>
  <si>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</si>
  <si>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</si>
  <si>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</si>
  <si>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</si>
  <si>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</si>
  <si>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</si>
  <si>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</si>
  <si>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</si>
  <si>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</si>
  <si>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</si>
  <si>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</si>
  <si>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</si>
  <si>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</si>
  <si>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</si>
  <si>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</si>
  <si>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</si>
  <si>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</si>
  <si>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</si>
  <si>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</si>
  <si>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</si>
  <si>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</si>
  <si>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</si>
  <si>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</si>
  <si>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</si>
  <si>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</si>
  <si>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</si>
  <si>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</si>
  <si>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</si>
  <si>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</si>
  <si>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</si>
  <si>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</si>
  <si>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</si>
  <si>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</si>
  <si>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</si>
  <si>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</si>
  <si>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</si>
  <si>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</si>
  <si>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</si>
  <si>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</si>
  <si>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</si>
  <si>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</si>
  <si>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</si>
  <si>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</si>
  <si>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</si>
  <si>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</si>
  <si>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</si>
  <si>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</si>
  <si>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</si>
  <si>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</si>
  <si>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</si>
  <si>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</si>
  <si>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</si>
  <si>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</si>
  <si>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</si>
  <si>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</si>
  <si>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</si>
  <si>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</si>
  <si>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</si>
  <si>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</si>
  <si>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</si>
  <si>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</si>
  <si>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</si>
  <si>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</si>
  <si>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</si>
  <si>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</si>
  <si>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</si>
  <si>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</si>
  <si>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</si>
  <si>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</si>
  <si>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</si>
  <si>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</si>
  <si>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</si>
  <si>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</si>
  <si>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</si>
  <si>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</si>
  <si>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</si>
  <si>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</si>
  <si>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</si>
  <si>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</si>
  <si>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</si>
  <si>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</si>
  <si>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</si>
  <si>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</si>
  <si>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</si>
  <si>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</si>
  <si>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</si>
  <si>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</si>
  <si>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</si>
  <si>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</si>
  <si>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</si>
  <si>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</si>
  <si>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</si>
  <si>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</si>
  <si>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</si>
  <si>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</si>
  <si>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</si>
  <si>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</si>
  <si>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</si>
  <si>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</si>
  <si>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</si>
  <si>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</si>
  <si>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</si>
  <si>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</si>
  <si>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</si>
  <si>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</si>
  <si>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</si>
  <si>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</si>
  <si>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</si>
  <si>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</si>
  <si>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</si>
  <si>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</si>
  <si>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</si>
  <si>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</si>
  <si>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</si>
  <si>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</si>
  <si>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</si>
  <si>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</si>
  <si>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</si>
  <si>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</si>
  <si>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</si>
  <si>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</si>
  <si>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</si>
  <si>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</si>
  <si>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</si>
  <si>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</si>
  <si>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</si>
  <si>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</si>
  <si>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</si>
  <si>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</si>
  <si>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</si>
  <si>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</si>
  <si>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</si>
  <si>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</si>
  <si>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</si>
  <si>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</si>
  <si>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</si>
  <si>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</si>
  <si>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</si>
  <si>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</si>
  <si>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</si>
  <si>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</si>
  <si>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</si>
  <si>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</si>
  <si>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</si>
  <si>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</si>
  <si>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</si>
  <si>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</si>
  <si>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</si>
  <si>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</si>
  <si>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</si>
  <si>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</si>
  <si>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</si>
  <si>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</si>
  <si>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</si>
  <si>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</si>
  <si>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</si>
  <si>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</si>
  <si>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</si>
  <si>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</si>
  <si>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</si>
  <si>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</si>
  <si>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</si>
  <si>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</si>
  <si>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</si>
  <si>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</si>
  <si>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</si>
  <si>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</si>
  <si>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</si>
  <si>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</si>
  <si>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</si>
  <si>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</si>
  <si>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</si>
  <si>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</si>
  <si>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</si>
  <si>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</si>
  <si>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</si>
  <si>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</si>
  <si>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</si>
  <si>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</si>
  <si>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</si>
  <si>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</si>
  <si>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</si>
  <si>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</si>
  <si>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</si>
  <si>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</si>
  <si>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</si>
  <si>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</si>
  <si>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</si>
  <si>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</si>
  <si>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</si>
  <si>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</si>
  <si>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</si>
  <si>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</si>
  <si>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</si>
  <si>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</si>
  <si>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</si>
  <si>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</si>
  <si>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</si>
  <si>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</si>
  <si>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</si>
  <si>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</si>
  <si>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</si>
  <si>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</si>
  <si>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</si>
  <si>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</si>
  <si>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</si>
  <si>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</si>
  <si>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</si>
  <si>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</si>
  <si>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</si>
  <si>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</si>
  <si>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</si>
  <si>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</si>
  <si>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</si>
  <si>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</si>
  <si>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</si>
  <si>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</si>
  <si>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</si>
  <si>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</si>
  <si>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</si>
  <si>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</si>
  <si>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</si>
  <si>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</si>
  <si>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</si>
  <si>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</si>
  <si>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</si>
  <si>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</si>
  <si>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</si>
  <si>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</si>
  <si>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</si>
  <si>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</si>
  <si>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</si>
  <si>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</si>
  <si>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</si>
  <si>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</si>
  <si>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</si>
  <si>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</si>
  <si>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</si>
  <si>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</si>
  <si>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</si>
  <si>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</si>
  <si>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</si>
  <si>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</si>
  <si>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</si>
  <si>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</si>
  <si>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</si>
  <si>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</si>
  <si>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</si>
  <si>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</si>
  <si>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</si>
  <si>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</si>
  <si>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</si>
  <si>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</si>
  <si>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</si>
  <si>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</si>
  <si>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</si>
  <si>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</si>
  <si>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</si>
  <si>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</si>
  <si>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</si>
  <si>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</si>
  <si>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</si>
  <si>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</si>
  <si>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</si>
  <si>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</si>
  <si>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</si>
  <si>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</si>
  <si>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</si>
  <si>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</si>
  <si>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</si>
  <si>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</si>
  <si>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</si>
  <si>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</si>
  <si>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</si>
  <si>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</si>
  <si>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</si>
  <si>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</si>
  <si>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</si>
  <si>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</si>
  <si>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</si>
  <si>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</si>
  <si>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</si>
  <si>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</si>
  <si>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</si>
  <si>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</si>
  <si>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</si>
  <si>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</si>
  <si>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</si>
  <si>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</si>
  <si>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</si>
  <si>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</si>
  <si>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</si>
  <si>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</si>
  <si>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</si>
  <si>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</si>
  <si>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</si>
  <si>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</si>
  <si>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</si>
  <si>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</si>
  <si>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</si>
  <si>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</si>
  <si>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</si>
  <si>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</si>
  <si>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</si>
  <si>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</si>
  <si>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</si>
  <si>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</si>
  <si>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</si>
  <si>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</si>
  <si>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</si>
  <si>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</si>
  <si>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</si>
  <si>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</si>
  <si>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</si>
  <si>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</si>
  <si>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</si>
  <si>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</si>
  <si>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</si>
  <si>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</si>
  <si>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</si>
  <si>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</si>
  <si>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</si>
  <si>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</si>
  <si>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</si>
  <si>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</si>
  <si>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</si>
  <si>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</si>
  <si>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</si>
  <si>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</si>
  <si>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</si>
  <si>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</si>
  <si>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</si>
  <si>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</si>
  <si>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</si>
  <si>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</si>
  <si>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</si>
  <si>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</si>
  <si>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</si>
  <si>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</si>
  <si>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</si>
  <si>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</si>
  <si>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</si>
  <si>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</si>
  <si>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</si>
  <si>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</si>
  <si>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</si>
  <si>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</si>
  <si>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</si>
  <si>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</si>
  <si>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</si>
  <si>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</si>
  <si>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</si>
  <si>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</si>
  <si>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</si>
  <si>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</si>
  <si>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</si>
  <si>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</si>
  <si>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</si>
  <si>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</si>
  <si>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</si>
  <si>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</si>
  <si>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</si>
  <si>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</si>
  <si>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</si>
  <si>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</si>
  <si>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</si>
  <si>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</si>
  <si>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</si>
  <si>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</si>
  <si>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</si>
  <si>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</si>
  <si>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</si>
  <si>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</si>
  <si>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</si>
  <si>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</si>
  <si>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</si>
  <si>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</si>
  <si>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</si>
  <si>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</si>
  <si>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</si>
  <si>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</si>
  <si>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</si>
  <si>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</si>
  <si>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</si>
  <si>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</si>
  <si>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</si>
  <si>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</si>
  <si>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</si>
  <si>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</si>
  <si>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</si>
  <si>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</si>
  <si>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</si>
  <si>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</si>
  <si>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</si>
  <si>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</si>
  <si>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</si>
  <si>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</si>
  <si>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</si>
  <si>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</si>
  <si>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</si>
  <si>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</si>
  <si>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</si>
  <si>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</si>
  <si>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</si>
  <si>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</si>
  <si>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</si>
  <si>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</si>
  <si>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</si>
  <si>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</si>
  <si>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</si>
  <si>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</si>
  <si>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</si>
  <si>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</si>
  <si>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</si>
  <si>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</si>
  <si>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</si>
  <si>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</si>
  <si>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</si>
  <si>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</si>
  <si>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</si>
  <si>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</si>
  <si>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</si>
  <si>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</si>
  <si>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</si>
  <si>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</si>
  <si>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</si>
  <si>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</si>
  <si>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</si>
  <si>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</si>
  <si>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</si>
  <si>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</si>
  <si>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</si>
  <si>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</si>
  <si>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</si>
  <si>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</si>
  <si>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</si>
  <si>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</si>
  <si>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</si>
  <si>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</si>
  <si>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</si>
  <si>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</si>
  <si>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</si>
  <si>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</si>
  <si>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</si>
  <si>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</si>
  <si>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</si>
  <si>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</si>
  <si>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</si>
  <si>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</si>
  <si>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</si>
  <si>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</si>
  <si>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</si>
  <si>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</si>
  <si>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</si>
  <si>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</si>
  <si>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</si>
  <si>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</si>
  <si>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</si>
  <si>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</si>
  <si>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</si>
  <si>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</si>
  <si>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</si>
  <si>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</si>
  <si>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</si>
  <si>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</si>
  <si>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</si>
  <si>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</si>
  <si>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</si>
  <si>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</si>
  <si>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</si>
  <si>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</si>
  <si>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</si>
  <si>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</si>
  <si>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</si>
  <si>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</si>
  <si>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</si>
  <si>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</si>
  <si>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</si>
  <si>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</si>
  <si>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</si>
  <si>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</si>
  <si>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</si>
  <si>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</si>
  <si>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</si>
  <si>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</si>
  <si>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</si>
  <si>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</si>
  <si>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</si>
  <si>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</si>
  <si>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</si>
  <si>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</si>
  <si>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</si>
  <si>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</si>
  <si>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</si>
  <si>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</si>
  <si>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</si>
  <si>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</si>
  <si>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</si>
  <si>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</si>
  <si>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</si>
  <si>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</si>
  <si>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</si>
  <si>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</si>
  <si>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</si>
  <si>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</si>
  <si>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</si>
  <si>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</si>
  <si>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</si>
  <si>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</si>
  <si>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</si>
  <si>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</si>
  <si>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</si>
  <si>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</si>
  <si>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</si>
  <si>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</si>
  <si>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</si>
  <si>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</si>
  <si>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</si>
  <si>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</si>
  <si>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</si>
  <si>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</si>
  <si>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</si>
  <si>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</si>
  <si>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</si>
  <si>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</si>
  <si>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</si>
  <si>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</si>
  <si>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</si>
  <si>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</si>
  <si>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</si>
  <si>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</si>
  <si>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</si>
  <si>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</si>
  <si>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</si>
  <si>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</si>
  <si>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</si>
  <si>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</si>
  <si>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</si>
  <si>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</si>
  <si>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</si>
  <si>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</si>
  <si>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</si>
  <si>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</si>
  <si>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</si>
  <si>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</si>
  <si>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</si>
  <si>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</si>
  <si>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</si>
  <si>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</si>
  <si>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</si>
  <si>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</si>
  <si>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</si>
  <si>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</si>
  <si>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</si>
  <si>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</si>
  <si>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</si>
  <si>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</si>
  <si>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</si>
  <si>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</si>
  <si>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</si>
  <si>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</si>
  <si>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</si>
  <si>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</si>
  <si>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</si>
  <si>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</si>
  <si>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</si>
  <si>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</si>
  <si>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</si>
  <si>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</si>
  <si>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</si>
  <si>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</si>
  <si>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</si>
  <si>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</si>
  <si>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</si>
  <si>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</si>
  <si>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</si>
  <si>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</si>
  <si>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</si>
  <si>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</si>
  <si>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</si>
  <si>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</si>
  <si>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</si>
  <si>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</si>
  <si>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</si>
  <si>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</si>
  <si>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</si>
  <si>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</si>
  <si>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</si>
  <si>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</si>
  <si>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</si>
  <si>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</si>
  <si>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</si>
  <si>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</si>
  <si>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</si>
  <si>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</si>
  <si>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</si>
  <si>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</si>
  <si>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</si>
  <si>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</si>
  <si>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</si>
  <si>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</si>
  <si>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</si>
  <si>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</si>
  <si>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</si>
  <si>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</si>
  <si>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</si>
  <si>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</si>
  <si>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</si>
  <si>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</si>
  <si>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</si>
  <si>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</si>
  <si>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</si>
  <si>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</si>
  <si>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</si>
  <si>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</si>
  <si>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</si>
  <si>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</si>
  <si>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</si>
  <si>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</si>
  <si>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</si>
  <si>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</si>
  <si>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</si>
  <si>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</si>
  <si>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</si>
  <si>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</si>
  <si>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</si>
  <si>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</si>
  <si>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</si>
  <si>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</si>
  <si>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</si>
  <si>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</si>
  <si>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</si>
  <si>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</si>
  <si>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</si>
  <si>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</si>
  <si>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</si>
  <si>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</si>
  <si>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</si>
  <si>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</si>
  <si>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</si>
  <si>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</si>
  <si>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</si>
  <si>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</si>
  <si>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</si>
  <si>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</si>
  <si>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</si>
  <si>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</si>
  <si>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</si>
  <si>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</si>
  <si>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</si>
  <si>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</si>
  <si>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</si>
  <si>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</si>
  <si>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</si>
  <si>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</si>
  <si>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</si>
  <si>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</si>
  <si>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</si>
  <si>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</si>
  <si>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</si>
  <si>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</si>
  <si>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</si>
  <si>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</si>
  <si>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</si>
  <si>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</si>
  <si>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</si>
  <si>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</si>
  <si>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</si>
  <si>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</si>
  <si>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</si>
  <si>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</si>
  <si>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</si>
  <si>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</si>
  <si>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</si>
  <si>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</si>
  <si>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</si>
  <si>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</si>
  <si>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</si>
  <si>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</si>
  <si>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</si>
  <si>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</si>
  <si>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</si>
  <si>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</si>
  <si>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</si>
  <si>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</si>
  <si>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</si>
  <si>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</si>
  <si>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</si>
  <si>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</si>
  <si>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</si>
  <si>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</si>
  <si>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</si>
  <si>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</si>
  <si>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</si>
  <si>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</si>
  <si>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</si>
  <si>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</si>
  <si>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</si>
  <si>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</si>
  <si>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</si>
  <si>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</si>
  <si>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</si>
  <si>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</si>
  <si>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</si>
  <si>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</si>
  <si>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</si>
  <si>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</si>
  <si>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</si>
  <si>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</si>
  <si>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</si>
  <si>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</si>
  <si>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</si>
  <si>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</si>
  <si>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</si>
  <si>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</si>
  <si>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</si>
  <si>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</si>
  <si>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</si>
  <si>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</si>
  <si>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</si>
  <si>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</si>
  <si>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</si>
  <si>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</si>
  <si>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</si>
  <si>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</si>
  <si>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</si>
  <si>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</si>
  <si>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</si>
  <si>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</si>
  <si>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</si>
  <si>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</si>
  <si>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</si>
  <si>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</si>
  <si>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</si>
  <si>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</si>
  <si>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</si>
  <si>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</si>
  <si>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</si>
  <si>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</si>
  <si>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</si>
  <si>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</si>
  <si>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</si>
  <si>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</si>
  <si>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</si>
  <si>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</si>
  <si>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</si>
  <si>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</si>
  <si>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</si>
  <si>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</si>
  <si>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</si>
  <si>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</si>
  <si>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</si>
  <si>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</si>
  <si>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</si>
  <si>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</si>
  <si>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</si>
  <si>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</si>
  <si>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</si>
  <si>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</si>
  <si>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</si>
  <si>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</si>
  <si>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</si>
  <si>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</si>
  <si>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</si>
  <si>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</si>
  <si>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</si>
  <si>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</si>
  <si>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</si>
  <si>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</si>
  <si>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</si>
  <si>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</si>
  <si>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</si>
  <si>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</si>
  <si>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</si>
  <si>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</si>
  <si>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</si>
  <si>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</si>
  <si>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</si>
  <si>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</si>
  <si>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</si>
  <si>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</si>
  <si>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</si>
  <si>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</si>
  <si>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</si>
  <si>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</si>
  <si>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</si>
  <si>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</si>
  <si>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</si>
  <si>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</si>
  <si>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</si>
  <si>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</si>
  <si>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</si>
  <si>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</si>
  <si>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</si>
  <si>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</si>
  <si>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</si>
  <si>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</si>
  <si>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</si>
  <si>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</si>
  <si>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</si>
  <si>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</si>
  <si>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</si>
  <si>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</si>
  <si>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</si>
  <si>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</si>
  <si>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</si>
  <si>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</si>
  <si>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</si>
  <si>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</si>
  <si>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</si>
  <si>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</si>
  <si>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</si>
  <si>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</si>
  <si>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</si>
  <si>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</si>
  <si>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</si>
  <si>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</si>
  <si>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</si>
  <si>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</si>
  <si>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</si>
  <si>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</si>
  <si>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</si>
  <si>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</si>
  <si>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</si>
  <si>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</si>
  <si>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</si>
  <si>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</si>
  <si>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</si>
  <si>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</si>
  <si>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</si>
  <si>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</si>
  <si>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</si>
  <si>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</si>
  <si>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</si>
  <si>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</si>
  <si>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</si>
  <si>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</si>
  <si>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</si>
  <si>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</si>
  <si>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</si>
  <si>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</si>
  <si>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</si>
  <si>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</si>
  <si>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</si>
  <si>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</si>
  <si>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</si>
  <si>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</si>
  <si>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</si>
  <si>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</si>
  <si>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</si>
  <si>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</si>
  <si>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</si>
  <si>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</si>
  <si>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</si>
  <si>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</si>
  <si>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</si>
  <si>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</si>
  <si>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</si>
  <si>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</si>
  <si>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</si>
  <si>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</si>
  <si>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</si>
  <si>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</si>
  <si>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</si>
  <si>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</si>
  <si>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</si>
  <si>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</si>
  <si>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</si>
  <si>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</si>
  <si>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</si>
  <si>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</si>
  <si>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</si>
  <si>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</si>
  <si>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</si>
  <si>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</si>
  <si>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</si>
  <si>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</si>
  <si>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</si>
  <si>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</si>
  <si>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</si>
  <si>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</si>
  <si>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</si>
  <si>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</si>
  <si>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</si>
  <si>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</si>
  <si>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</si>
  <si>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</si>
  <si>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</si>
  <si>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</si>
  <si>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</si>
  <si>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</si>
  <si>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</si>
  <si>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</si>
  <si>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</si>
  <si>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</si>
  <si>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</si>
  <si>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</si>
  <si>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</si>
  <si>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</si>
  <si>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</si>
  <si>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</si>
  <si>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</si>
  <si>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</si>
  <si>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</si>
  <si>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</si>
  <si>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</si>
  <si>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</si>
  <si>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</si>
  <si>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</si>
  <si>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</si>
  <si>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</si>
  <si>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</si>
  <si>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</si>
  <si>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</si>
  <si>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</si>
  <si>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</si>
  <si>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</si>
  <si>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</si>
  <si>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</si>
  <si>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</si>
  <si>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</si>
  <si>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</si>
  <si>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</si>
  <si>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</si>
  <si>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</si>
  <si>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</si>
  <si>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</si>
  <si>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</si>
  <si>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</si>
  <si>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</si>
  <si>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</si>
  <si>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</si>
  <si>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</si>
  <si>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</si>
  <si>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</si>
  <si>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</si>
  <si>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</si>
  <si>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</si>
  <si>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</si>
  <si>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</si>
  <si>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</si>
  <si>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</si>
  <si>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</si>
  <si>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</si>
  <si>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</si>
  <si>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</si>
  <si>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</si>
  <si>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</si>
  <si>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</si>
  <si>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</si>
  <si>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</si>
  <si>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</si>
  <si>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</si>
  <si>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</si>
  <si>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</si>
  <si>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</si>
  <si>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</si>
  <si>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</si>
  <si>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</si>
  <si>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</si>
  <si>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</si>
  <si>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</si>
  <si>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</si>
  <si>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</si>
  <si>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</si>
  <si>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</si>
  <si>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</si>
  <si>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</si>
  <si>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</si>
  <si>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</si>
  <si>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</si>
  <si>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</si>
  <si>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</si>
  <si>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</si>
  <si>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</si>
  <si>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</si>
  <si>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</si>
  <si>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</si>
  <si>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</si>
  <si>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</si>
  <si>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</si>
  <si>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</si>
  <si>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</si>
  <si>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</si>
  <si>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</si>
  <si>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</si>
  <si>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</si>
  <si>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</si>
  <si>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</si>
  <si>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</si>
  <si>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</si>
  <si>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</si>
  <si>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</si>
  <si>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</si>
  <si>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</si>
  <si>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</si>
  <si>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</si>
  <si>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</si>
  <si>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</si>
  <si>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</si>
  <si>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</si>
  <si>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</si>
  <si>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</si>
  <si>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</si>
  <si>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</si>
  <si>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</si>
  <si>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</si>
  <si>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</si>
  <si>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</si>
  <si>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</si>
  <si>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</si>
  <si>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</si>
  <si>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</si>
  <si>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</si>
  <si>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</si>
  <si>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</si>
  <si>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</si>
  <si>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</si>
  <si>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</si>
  <si>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</si>
  <si>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</si>
  <si>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</si>
  <si>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</si>
  <si>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</si>
  <si>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</si>
  <si>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</si>
  <si>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</si>
  <si>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</si>
  <si>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</si>
  <si>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</si>
  <si>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</si>
  <si>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</si>
  <si>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</si>
  <si>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</si>
  <si>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</si>
  <si>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</si>
  <si>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</si>
  <si>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</si>
  <si>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</si>
  <si>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</si>
  <si>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</si>
  <si>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</si>
  <si>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</si>
  <si>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</si>
  <si>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</si>
  <si>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</si>
  <si>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</si>
  <si>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</si>
  <si>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</si>
  <si>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</si>
  <si>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</si>
  <si>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</si>
  <si>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</si>
  <si>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</si>
  <si>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</si>
  <si>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</si>
  <si>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</si>
  <si>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</si>
  <si>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</si>
  <si>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</si>
  <si>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</si>
  <si>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</si>
  <si>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</si>
  <si>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</si>
  <si>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</si>
  <si>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</si>
  <si>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</si>
  <si>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</si>
  <si>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</si>
  <si>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</si>
  <si>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</si>
  <si>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</si>
  <si>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</si>
  <si>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</si>
  <si>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</si>
  <si>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</si>
  <si>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</si>
  <si>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</si>
  <si>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</si>
  <si>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</si>
  <si>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</si>
  <si>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</si>
  <si>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</si>
  <si>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</si>
  <si>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</si>
  <si>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</si>
  <si>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</si>
  <si>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</si>
  <si>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</si>
  <si>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</si>
  <si>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</si>
  <si>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</si>
  <si>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</si>
  <si>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</si>
  <si>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</si>
  <si>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</si>
  <si>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</si>
  <si>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</si>
  <si>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</si>
  <si>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</si>
  <si>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</si>
  <si>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</si>
  <si>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</si>
  <si>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</si>
  <si>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</si>
  <si>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</si>
  <si>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</si>
  <si>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</si>
  <si>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</si>
  <si>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</si>
  <si>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</si>
  <si>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</si>
  <si>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</si>
  <si>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</si>
  <si>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</si>
  <si>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</si>
  <si>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</si>
  <si>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</si>
  <si>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</si>
  <si>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</si>
  <si>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</si>
  <si>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</si>
  <si>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</si>
  <si>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</si>
  <si>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</si>
  <si>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</si>
  <si>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</si>
  <si>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</si>
  <si>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</si>
  <si>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</si>
  <si>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</si>
  <si>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</si>
  <si>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</si>
  <si>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</si>
  <si>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</si>
  <si>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</si>
  <si>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</si>
  <si>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</si>
  <si>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</si>
  <si>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</si>
  <si>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</si>
  <si>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</si>
  <si>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</si>
  <si>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</si>
  <si>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</si>
  <si>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</si>
  <si>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</si>
  <si>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</si>
  <si>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</si>
  <si>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</si>
  <si>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</si>
  <si>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</si>
  <si>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</si>
  <si>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</si>
  <si>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</si>
  <si>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</si>
  <si>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</si>
  <si>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</si>
  <si>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</si>
  <si>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</si>
  <si>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</si>
  <si>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</si>
  <si>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</si>
  <si>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</si>
  <si>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</si>
  <si>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</si>
  <si>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</si>
  <si>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</si>
  <si>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</si>
  <si>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</si>
  <si>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</si>
  <si>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</si>
  <si>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</si>
  <si>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</si>
  <si>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</si>
  <si>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</si>
  <si>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</si>
  <si>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</si>
  <si>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</si>
  <si>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</si>
  <si>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</si>
  <si>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</si>
  <si>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</si>
  <si>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</si>
  <si>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</si>
  <si>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</si>
  <si>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</si>
  <si>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</si>
  <si>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</si>
  <si>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</si>
  <si>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</si>
  <si>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</si>
  <si>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</si>
  <si>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</si>
  <si>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</si>
  <si>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</si>
  <si>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</si>
  <si>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</si>
  <si>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</si>
  <si>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</si>
  <si>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</si>
  <si>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</si>
  <si>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</si>
  <si>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</si>
  <si>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</si>
  <si>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</si>
  <si>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</si>
  <si>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</si>
  <si>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</si>
  <si>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</si>
  <si>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</si>
  <si>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</si>
  <si>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</si>
  <si>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</si>
  <si>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</si>
  <si>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</si>
  <si>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</si>
  <si>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</si>
  <si>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</si>
  <si>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</si>
  <si>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</si>
  <si>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</si>
  <si>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</si>
  <si>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</si>
  <si>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</si>
  <si>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</si>
  <si>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</si>
  <si>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</si>
  <si>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</si>
  <si>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</si>
  <si>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</si>
  <si>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</si>
  <si>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</si>
  <si>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</si>
  <si>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</si>
  <si>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</si>
  <si>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</si>
  <si>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</si>
  <si>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</si>
  <si>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</si>
  <si>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</si>
  <si>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</si>
  <si>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</si>
  <si>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</si>
  <si>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</si>
  <si>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</si>
  <si>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</si>
  <si>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</si>
  <si>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</si>
  <si>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</si>
  <si>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</si>
  <si>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</si>
  <si>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</si>
  <si>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</si>
  <si>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</si>
  <si>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</si>
  <si>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</si>
  <si>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</si>
  <si>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</si>
  <si>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</si>
  <si>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</si>
  <si>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</si>
  <si>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</si>
  <si>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</si>
  <si>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</si>
  <si>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</si>
  <si>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</si>
  <si>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</si>
  <si>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</si>
  <si>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</si>
  <si>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</si>
  <si>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</si>
  <si>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</si>
  <si>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</si>
  <si>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</si>
  <si>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</si>
  <si>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</si>
  <si>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</si>
  <si>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</si>
  <si>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</si>
  <si>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</si>
  <si>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</si>
  <si>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</si>
  <si>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</si>
  <si>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</si>
  <si>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</si>
  <si>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</si>
  <si>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</si>
  <si>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</si>
  <si>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</si>
  <si>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</si>
  <si>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</si>
  <si>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</si>
  <si>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</si>
  <si>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</si>
  <si>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</si>
  <si>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</si>
  <si>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</si>
  <si>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</si>
  <si>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</si>
  <si>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</si>
  <si>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</si>
  <si>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</si>
  <si>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</si>
  <si>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</si>
  <si>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</si>
  <si>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</si>
  <si>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</si>
  <si>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</si>
  <si>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</si>
  <si>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</si>
  <si>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</si>
  <si>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</si>
  <si>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</si>
  <si>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</si>
  <si>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</si>
  <si>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</si>
  <si>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</si>
  <si>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</si>
  <si>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</si>
  <si>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</si>
  <si>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</si>
  <si>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</si>
  <si>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</si>
  <si>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</si>
  <si>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</si>
  <si>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</si>
  <si>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</si>
  <si>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</si>
  <si>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</si>
  <si>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</si>
  <si>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</si>
  <si>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</si>
  <si>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</si>
  <si>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</si>
  <si>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</si>
  <si>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</si>
  <si>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</si>
  <si>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</si>
  <si>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</si>
  <si>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</si>
  <si>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</si>
  <si>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</si>
  <si>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</si>
  <si>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</si>
  <si>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</si>
  <si>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</si>
  <si>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</si>
  <si>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</si>
  <si>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</si>
  <si>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</si>
  <si>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</si>
  <si>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</si>
  <si>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</si>
  <si>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</si>
  <si>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</si>
  <si>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</si>
  <si>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</si>
  <si>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</si>
  <si>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</si>
  <si>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</si>
  <si>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</si>
  <si>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</si>
  <si>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</si>
  <si>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</si>
  <si>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</si>
  <si>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</si>
  <si>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</si>
  <si>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</si>
  <si>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</si>
  <si>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</si>
  <si>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</si>
  <si>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</si>
  <si>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</si>
  <si>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</si>
  <si>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</si>
  <si>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</si>
  <si>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</si>
  <si>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</si>
  <si>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</si>
  <si>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</si>
  <si>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</si>
  <si>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</si>
  <si>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</si>
  <si>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</si>
  <si>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</si>
  <si>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</si>
  <si>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</si>
  <si>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</si>
  <si>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</si>
  <si>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</si>
  <si>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</si>
  <si>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</si>
  <si>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</si>
  <si>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</si>
  <si>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</si>
  <si>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</si>
  <si>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</si>
  <si>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</si>
  <si>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</si>
  <si>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</si>
  <si>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</si>
  <si>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</si>
  <si>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</si>
  <si>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</si>
  <si>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</si>
  <si>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</si>
  <si>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</si>
  <si>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</si>
  <si>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</si>
  <si>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</si>
  <si>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</si>
  <si>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</si>
  <si>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</si>
  <si>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</si>
  <si>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</si>
  <si>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</si>
  <si>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</si>
  <si>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</si>
  <si>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</si>
  <si>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</si>
  <si>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</si>
  <si>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</si>
  <si>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</si>
  <si>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</si>
  <si>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</si>
  <si>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</si>
  <si>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</si>
  <si>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</si>
  <si>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</si>
  <si>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</si>
  <si>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</si>
  <si>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</si>
  <si>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</si>
  <si>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</si>
  <si>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</si>
  <si>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</si>
  <si>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</si>
  <si>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</si>
  <si>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</si>
  <si>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</si>
  <si>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</si>
  <si>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</si>
  <si>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</si>
  <si>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</si>
  <si>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</si>
  <si>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</si>
  <si>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</si>
  <si>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</si>
  <si>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</si>
  <si>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</si>
  <si>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</si>
  <si>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</si>
  <si>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</si>
  <si>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</si>
  <si>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</si>
  <si>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</si>
  <si>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</si>
  <si>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</si>
  <si>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</si>
  <si>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</si>
  <si>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</si>
  <si>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</si>
  <si>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</si>
  <si>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</si>
  <si>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</si>
  <si>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</si>
  <si>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</si>
  <si>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</si>
  <si>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</si>
  <si>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</si>
  <si>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</si>
  <si>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</si>
  <si>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</si>
  <si>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</si>
  <si>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</si>
  <si>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</si>
  <si>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</si>
  <si>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</si>
  <si>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</si>
  <si>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</si>
  <si>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</si>
  <si>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</si>
  <si>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</si>
  <si>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</si>
  <si>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</si>
  <si>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</si>
  <si>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</si>
  <si>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</si>
  <si>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</si>
  <si>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</si>
  <si>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</si>
  <si>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</si>
  <si>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</si>
  <si>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</si>
  <si>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</si>
  <si>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</si>
  <si>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</si>
  <si>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</si>
  <si>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</si>
  <si>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</si>
  <si>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</si>
  <si>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</si>
  <si>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</si>
  <si>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</si>
  <si>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</si>
  <si>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</si>
  <si>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</si>
  <si>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</si>
  <si>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</si>
  <si>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</si>
  <si>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</si>
  <si>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</si>
  <si>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</si>
  <si>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</si>
  <si>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</si>
  <si>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</si>
  <si>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</si>
  <si>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</si>
  <si>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</si>
  <si>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</si>
  <si>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</si>
  <si>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</si>
  <si>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</si>
  <si>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</si>
  <si>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</si>
  <si>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</si>
  <si>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</si>
  <si>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</si>
  <si>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</si>
  <si>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</si>
  <si>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</si>
  <si>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</si>
  <si>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</si>
  <si>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</si>
  <si>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</si>
  <si>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</si>
  <si>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</si>
  <si>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</si>
  <si>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</si>
  <si>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</si>
  <si>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</si>
  <si>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</si>
  <si>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</si>
  <si>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</si>
  <si>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</si>
  <si>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</si>
  <si>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</si>
  <si>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</si>
  <si>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</si>
  <si>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</si>
  <si>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</si>
  <si>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</si>
  <si>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</si>
  <si>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</si>
  <si>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</si>
  <si>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</si>
  <si>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</si>
  <si>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</si>
  <si>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</si>
  <si>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</si>
  <si>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</si>
  <si>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</si>
  <si>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</si>
  <si>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</si>
  <si>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</si>
  <si>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</si>
  <si>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</si>
  <si>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</si>
  <si>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</si>
  <si>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</si>
  <si>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</si>
  <si>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</si>
  <si>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</si>
  <si>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</si>
  <si>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</si>
  <si>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</si>
  <si>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</si>
  <si>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</si>
  <si>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</si>
  <si>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</si>
  <si>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</si>
  <si>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</si>
  <si>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</si>
  <si>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</si>
  <si>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</si>
  <si>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</si>
  <si>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</si>
  <si>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</si>
  <si>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</si>
  <si>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</si>
  <si>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</si>
  <si>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</si>
  <si>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</si>
  <si>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</si>
  <si>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</si>
  <si>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</si>
  <si>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</si>
  <si>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</si>
  <si>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</si>
  <si>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</si>
  <si>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</si>
  <si>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</si>
  <si>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</si>
  <si>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</si>
  <si>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</si>
  <si>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</si>
  <si>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</si>
  <si>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</si>
  <si>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</si>
  <si>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</si>
  <si>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</si>
  <si>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</si>
  <si>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</si>
  <si>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</si>
  <si>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</si>
  <si>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</si>
  <si>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</si>
  <si>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</si>
  <si>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</si>
  <si>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</si>
  <si>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</si>
  <si>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</si>
  <si>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</si>
  <si>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</si>
  <si>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</si>
  <si>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</si>
  <si>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</si>
  <si>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</si>
  <si>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</si>
  <si>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</si>
  <si>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</si>
  <si>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</si>
  <si>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</si>
  <si>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</si>
  <si>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</si>
  <si>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</si>
  <si>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</si>
  <si>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</si>
  <si>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</si>
  <si>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</si>
  <si>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</si>
  <si>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</si>
  <si>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</si>
  <si>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</si>
  <si>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</si>
  <si>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</si>
  <si>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</si>
  <si>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</si>
  <si>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</si>
  <si>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</si>
  <si>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</si>
  <si>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</si>
  <si>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</si>
  <si>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</si>
  <si>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</si>
  <si>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</si>
  <si>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</si>
  <si>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</si>
  <si>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</si>
  <si>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</si>
  <si>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</si>
  <si>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</si>
  <si>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</si>
  <si>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</si>
  <si>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</si>
  <si>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</si>
  <si>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</si>
  <si>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</si>
  <si>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</si>
  <si>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</si>
  <si>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</si>
  <si>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</si>
  <si>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</si>
  <si>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</si>
  <si>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</si>
  <si>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</si>
  <si>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</si>
  <si>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</si>
  <si>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</si>
  <si>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</si>
  <si>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</si>
  <si>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</si>
  <si>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</si>
  <si>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</si>
  <si>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</si>
  <si>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</si>
  <si>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</si>
  <si>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</si>
  <si>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</si>
  <si>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</si>
  <si>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</si>
  <si>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</si>
  <si>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</si>
  <si>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</si>
  <si>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</si>
  <si>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</si>
  <si>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</si>
  <si>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</si>
  <si>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</si>
  <si>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</si>
  <si>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</si>
  <si>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</si>
  <si>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</si>
  <si>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</si>
  <si>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</si>
  <si>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</si>
  <si>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</si>
  <si>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</si>
  <si>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</si>
  <si>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</si>
  <si>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</si>
  <si>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</si>
  <si>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</si>
  <si>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</si>
  <si>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</si>
  <si>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</si>
  <si>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</si>
  <si>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</si>
  <si>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</si>
  <si>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</si>
  <si>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</si>
  <si>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</si>
  <si>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</si>
  <si>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</si>
  <si>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</si>
  <si>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</si>
  <si>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</si>
  <si>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</si>
  <si>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</si>
  <si>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</si>
  <si>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</si>
  <si>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</si>
  <si>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</si>
  <si>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</si>
  <si>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</si>
  <si>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</si>
  <si>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</si>
  <si>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</si>
  <si>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</si>
  <si>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</si>
  <si>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</si>
  <si>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</si>
  <si>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</si>
  <si>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</si>
  <si>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</si>
  <si>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</si>
  <si>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</si>
  <si>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</si>
  <si>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</si>
  <si>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</si>
  <si>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</si>
  <si>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</si>
  <si>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</si>
  <si>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</si>
  <si>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</si>
  <si>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</si>
  <si>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</si>
  <si>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</si>
  <si>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</si>
  <si>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</si>
  <si>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</si>
  <si>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</si>
  <si>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</si>
  <si>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</si>
  <si>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</si>
  <si>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</si>
  <si>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</si>
  <si>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</si>
  <si>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</si>
  <si>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</si>
  <si>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</si>
  <si>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</si>
  <si>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</si>
  <si>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</si>
  <si>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</si>
  <si>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</si>
  <si>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</si>
  <si>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</si>
  <si>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</si>
  <si>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</si>
  <si>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</si>
  <si>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</si>
  <si>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</si>
  <si>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</si>
  <si>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</si>
  <si>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</si>
  <si>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</si>
  <si>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</si>
  <si>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</si>
  <si>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</si>
  <si>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</si>
  <si>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</si>
  <si>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</si>
  <si>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</si>
  <si>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</si>
  <si>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</si>
  <si>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</si>
  <si>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</si>
  <si>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</si>
  <si>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</si>
  <si>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</si>
  <si>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</si>
  <si>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</si>
  <si>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</si>
  <si>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</si>
  <si>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</si>
  <si>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</si>
  <si>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</si>
  <si>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</si>
  <si>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</si>
  <si>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</si>
  <si>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</si>
  <si>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</si>
  <si>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</si>
  <si>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</si>
  <si>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</si>
  <si>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</si>
  <si>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</si>
  <si>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</si>
  <si>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</si>
  <si>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</si>
  <si>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</si>
  <si>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</si>
  <si>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</si>
  <si>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</si>
  <si>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</si>
  <si>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</si>
  <si>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</si>
  <si>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</si>
  <si>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</si>
  <si>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</si>
  <si>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</si>
  <si>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</si>
  <si>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</si>
  <si>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</si>
  <si>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</si>
  <si>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</si>
  <si>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</si>
  <si>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</si>
  <si>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</si>
  <si>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</si>
  <si>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</si>
  <si>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</si>
  <si>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</si>
  <si>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</si>
  <si>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</si>
  <si>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</si>
  <si>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</si>
  <si>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</si>
  <si>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</si>
  <si>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</si>
  <si>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</si>
  <si>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</si>
  <si>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</si>
  <si>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</si>
  <si>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</si>
  <si>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</si>
  <si>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</si>
  <si>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</si>
  <si>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</si>
  <si>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</si>
  <si>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</si>
  <si>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</si>
  <si>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</si>
  <si>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</si>
  <si>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</si>
  <si>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</si>
  <si>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</si>
  <si>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</si>
  <si>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</si>
  <si>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</si>
  <si>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</si>
  <si>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</si>
  <si>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</si>
  <si>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</si>
  <si>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</si>
  <si>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</si>
  <si>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</si>
  <si>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</si>
  <si>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</si>
  <si>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</si>
  <si>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</si>
  <si>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</si>
  <si>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</si>
  <si>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</si>
  <si>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</si>
  <si>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</si>
  <si>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</si>
  <si>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</si>
  <si>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</si>
  <si>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</si>
  <si>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</si>
  <si>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</si>
  <si>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</si>
  <si>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</si>
  <si>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</si>
  <si>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</si>
  <si>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</si>
  <si>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</si>
  <si>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</si>
  <si>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</si>
  <si>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</si>
  <si>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</si>
  <si>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</si>
  <si>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</si>
  <si>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</si>
  <si>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</si>
  <si>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</si>
  <si>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</si>
  <si>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</si>
  <si>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</si>
  <si>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</si>
  <si>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</si>
  <si>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</si>
  <si>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</si>
  <si>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</si>
  <si>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</si>
  <si>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</si>
  <si>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</si>
  <si>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</si>
  <si>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</si>
  <si>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</si>
  <si>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</si>
  <si>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</si>
  <si>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</si>
  <si>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</si>
  <si>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</si>
  <si>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</si>
  <si>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</si>
  <si>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</si>
  <si>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</si>
  <si>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</si>
  <si>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</si>
  <si>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</si>
  <si>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</si>
  <si>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</si>
  <si>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</si>
  <si>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</si>
  <si>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</si>
  <si>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</si>
  <si>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</si>
  <si>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</si>
  <si>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</si>
  <si>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</si>
  <si>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</si>
  <si>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</si>
  <si>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</si>
  <si>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</si>
  <si>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</si>
  <si>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</si>
  <si>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</si>
  <si>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</si>
  <si>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</si>
  <si>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</si>
  <si>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</si>
  <si>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</si>
  <si>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</si>
  <si>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</si>
  <si>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</si>
  <si>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</si>
  <si>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</si>
  <si>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</si>
  <si>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</si>
  <si>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</si>
  <si>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</si>
  <si>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</si>
  <si>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</si>
  <si>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</si>
  <si>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</si>
  <si>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</si>
  <si>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</si>
  <si>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</si>
  <si>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</si>
  <si>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</si>
  <si>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</si>
  <si>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</si>
  <si>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</si>
  <si>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</si>
  <si>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</si>
  <si>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</si>
  <si>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</si>
  <si>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</si>
  <si>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</si>
  <si>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</si>
  <si>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</si>
  <si>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</si>
  <si>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</si>
  <si>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</si>
  <si>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</si>
  <si>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</si>
  <si>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</si>
  <si>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</si>
  <si>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</si>
  <si>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</si>
  <si>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</si>
  <si>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</si>
  <si>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</si>
  <si>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</si>
  <si>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</si>
  <si>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</si>
  <si>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</si>
  <si>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</si>
  <si>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</si>
  <si>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</si>
  <si>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</si>
  <si>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</si>
  <si>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</si>
  <si>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</si>
  <si>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</si>
  <si>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</si>
  <si>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</si>
  <si>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</si>
  <si>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</si>
  <si>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</si>
  <si>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</si>
  <si>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</si>
  <si>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</si>
  <si>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</si>
  <si>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</si>
  <si>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</si>
  <si>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</si>
  <si>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</si>
  <si>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</si>
  <si>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</si>
  <si>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</si>
  <si>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</si>
  <si>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</si>
  <si>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</si>
  <si>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</si>
  <si>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</si>
  <si>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</si>
  <si>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</si>
  <si>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</si>
  <si>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</si>
  <si>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</si>
  <si>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</si>
  <si>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</si>
  <si>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</si>
  <si>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</si>
  <si>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</si>
  <si>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</si>
  <si>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</si>
  <si>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</si>
  <si>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</si>
  <si>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</si>
  <si>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</si>
  <si>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</si>
  <si>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</si>
  <si>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</si>
  <si>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</si>
  <si>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</si>
  <si>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</si>
  <si>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</si>
  <si>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</si>
  <si>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</si>
  <si>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</si>
  <si>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</si>
  <si>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</si>
  <si>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</si>
  <si>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</si>
  <si>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</si>
  <si>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</si>
  <si>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</si>
  <si>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</si>
  <si>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</si>
  <si>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</si>
  <si>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</si>
  <si>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</si>
  <si>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</si>
  <si>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</si>
  <si>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</si>
  <si>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</si>
  <si>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</si>
  <si>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</si>
  <si>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</si>
  <si>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</si>
  <si>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</si>
  <si>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</si>
  <si>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</si>
  <si>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</si>
  <si>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</si>
  <si>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</si>
  <si>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</si>
  <si>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</si>
  <si>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</si>
  <si>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</si>
  <si>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</si>
  <si>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</si>
  <si>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</si>
  <si>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</si>
  <si>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</si>
  <si>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</si>
  <si>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</si>
  <si>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</si>
  <si>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</si>
  <si>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</si>
  <si>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</si>
  <si>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</si>
  <si>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</si>
  <si>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</si>
  <si>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</si>
  <si>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</si>
  <si>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</si>
  <si>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</si>
  <si>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</si>
  <si>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</si>
  <si>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</si>
  <si>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</si>
  <si>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</si>
  <si>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</si>
  <si>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</si>
  <si>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</si>
  <si>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</si>
  <si>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</si>
  <si>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</si>
  <si>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</si>
  <si>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</si>
  <si>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</si>
  <si>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</si>
  <si>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</si>
  <si>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</si>
  <si>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</si>
  <si>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</si>
  <si>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</si>
  <si>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</si>
  <si>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</si>
  <si>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</si>
  <si>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</si>
  <si>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</si>
  <si>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</si>
  <si>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</si>
  <si>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</si>
  <si>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</si>
  <si>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</si>
  <si>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</si>
  <si>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</si>
  <si>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</si>
  <si>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</si>
  <si>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</si>
  <si>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</si>
  <si>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</si>
  <si>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</si>
  <si>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</si>
  <si>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</si>
  <si>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</si>
  <si>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</si>
  <si>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</si>
  <si>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</si>
  <si>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</si>
  <si>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</si>
  <si>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</si>
  <si>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</si>
  <si>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</si>
  <si>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</si>
  <si>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</si>
  <si>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</si>
  <si>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</si>
  <si>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</si>
  <si>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</si>
  <si>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</si>
  <si>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</si>
  <si>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</si>
  <si>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</si>
  <si>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</si>
  <si>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</si>
  <si>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</si>
  <si>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</si>
  <si>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</si>
  <si>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</si>
  <si>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</si>
  <si>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</si>
  <si>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</si>
  <si>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</si>
  <si>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</si>
  <si>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</si>
  <si>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</si>
  <si>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</si>
  <si>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</si>
  <si>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</si>
  <si>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</si>
  <si>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</si>
  <si>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</si>
  <si>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</si>
  <si>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</si>
  <si>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</si>
  <si>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</si>
  <si>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</si>
  <si>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</si>
  <si>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</si>
  <si>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</si>
  <si>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</si>
  <si>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</si>
  <si>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</si>
  <si>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</si>
  <si>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</si>
  <si>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</si>
  <si>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</si>
  <si>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</si>
  <si>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</si>
  <si>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</si>
  <si>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</si>
  <si>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</si>
  <si>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</si>
  <si>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</si>
  <si>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</si>
  <si>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</si>
  <si>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</si>
  <si>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</si>
  <si>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</si>
  <si>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</si>
  <si>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</si>
  <si>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</si>
  <si>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</si>
  <si>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</si>
  <si>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</si>
  <si>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</si>
  <si>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</si>
  <si>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</si>
  <si>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</si>
  <si>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</si>
  <si>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</si>
  <si>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</si>
  <si>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</si>
  <si>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</si>
  <si>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</si>
  <si>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</si>
  <si>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</si>
  <si>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</si>
  <si>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</si>
  <si>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</si>
  <si>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</si>
  <si>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</si>
  <si>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</si>
  <si>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</si>
  <si>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</si>
  <si>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</si>
  <si>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</si>
  <si>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</si>
  <si>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</si>
  <si>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</si>
  <si>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</si>
  <si>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</si>
  <si>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</si>
  <si>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</si>
  <si>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</si>
  <si>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</si>
  <si>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</si>
  <si>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</si>
  <si>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</si>
  <si>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</si>
  <si>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</si>
  <si>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</si>
  <si>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</si>
  <si>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</si>
  <si>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</si>
  <si>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</si>
  <si>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</si>
  <si>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</si>
  <si>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</si>
  <si>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</si>
  <si>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</si>
  <si>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</si>
  <si>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</si>
  <si>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</si>
  <si>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</si>
  <si>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</si>
  <si>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</si>
  <si>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</si>
  <si>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</si>
  <si>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</si>
  <si>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</si>
  <si>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</si>
  <si>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</si>
  <si>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</si>
  <si>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</si>
  <si>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</si>
  <si>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</si>
  <si>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</si>
  <si>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</si>
  <si>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</si>
  <si>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</si>
  <si>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</si>
  <si>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</si>
  <si>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</si>
  <si>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</si>
  <si>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</si>
  <si>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</si>
  <si>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</si>
  <si>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</si>
  <si>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</si>
  <si>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</si>
  <si>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</si>
  <si>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</si>
  <si>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</si>
  <si>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</si>
  <si>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</si>
  <si>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</si>
  <si>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</si>
  <si>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</si>
  <si>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</si>
  <si>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</si>
  <si>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</si>
  <si>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</si>
  <si>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</si>
  <si>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</si>
  <si>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</si>
  <si>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</si>
  <si>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</si>
  <si>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</si>
  <si>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</si>
  <si>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</si>
  <si>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</si>
  <si>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</si>
  <si>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</si>
  <si>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</si>
  <si>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</si>
  <si>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</si>
  <si>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</si>
  <si>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</si>
  <si>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</si>
  <si>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</si>
  <si>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</si>
  <si>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</si>
  <si>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</si>
  <si>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</si>
  <si>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</si>
  <si>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</si>
  <si>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</si>
  <si>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</si>
  <si>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</si>
  <si>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</si>
  <si>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</si>
  <si>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</si>
  <si>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</si>
  <si>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</si>
  <si>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</si>
  <si>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</si>
  <si>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</si>
  <si>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</si>
  <si>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</si>
  <si>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</si>
  <si>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</si>
  <si>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</si>
  <si>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</si>
  <si>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</si>
  <si>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</si>
  <si>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</si>
  <si>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</si>
  <si>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</si>
  <si>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</si>
  <si>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</si>
  <si>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</si>
  <si>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</si>
  <si>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</si>
  <si>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</si>
  <si>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</si>
  <si>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</si>
  <si>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</si>
  <si>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</si>
  <si>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</si>
  <si>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</si>
  <si>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</si>
  <si>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</si>
  <si>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</si>
  <si>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</si>
  <si>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</si>
  <si>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</si>
  <si>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</si>
  <si>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</si>
  <si>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</si>
  <si>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</si>
  <si>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</si>
  <si>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</si>
  <si>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</si>
  <si>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</si>
  <si>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</si>
  <si>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</si>
  <si>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</si>
  <si>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</si>
  <si>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</si>
  <si>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</si>
  <si>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</si>
  <si>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</si>
  <si>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</si>
  <si>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</si>
  <si>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</si>
  <si>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</si>
  <si>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</si>
  <si>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</si>
  <si>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</si>
  <si>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</si>
  <si>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</si>
  <si>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</si>
  <si>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</si>
  <si>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</si>
  <si>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</si>
  <si>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</si>
  <si>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</si>
  <si>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</si>
  <si>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</si>
  <si>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</si>
  <si>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</si>
  <si>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</si>
  <si>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</si>
  <si>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</si>
  <si>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</si>
  <si>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</si>
  <si>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</si>
  <si>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</si>
  <si>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</si>
  <si>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</si>
  <si>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</si>
  <si>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</si>
  <si>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</si>
  <si>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</si>
  <si>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</si>
  <si>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</si>
  <si>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</si>
  <si>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</si>
  <si>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</si>
  <si>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</si>
  <si>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</si>
  <si>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</si>
  <si>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</si>
  <si>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</si>
  <si>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</si>
  <si>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</si>
  <si>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</si>
  <si>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</si>
  <si>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</si>
  <si>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</si>
  <si>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</si>
  <si>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</si>
  <si>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</si>
  <si>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</si>
  <si>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</si>
  <si>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</si>
  <si>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</si>
  <si>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</si>
  <si>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</si>
  <si>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</si>
  <si>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</si>
  <si>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</si>
  <si>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</si>
  <si>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</si>
  <si>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</si>
  <si>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</si>
  <si>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</si>
  <si>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</si>
  <si>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</si>
  <si>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</si>
  <si>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</si>
  <si>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</si>
  <si>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</si>
  <si>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</si>
  <si>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</si>
  <si>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</si>
  <si>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</si>
  <si>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</si>
  <si>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</si>
  <si>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</si>
  <si>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</si>
  <si>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</si>
  <si>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</si>
  <si>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</si>
  <si>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</si>
  <si>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</si>
  <si>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</si>
  <si>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</si>
  <si>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</si>
  <si>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</si>
  <si>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</si>
  <si>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</si>
  <si>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</si>
  <si>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</si>
  <si>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</si>
  <si>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</si>
  <si>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</si>
  <si>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</si>
  <si>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</si>
  <si>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</si>
  <si>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</si>
  <si>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</si>
  <si>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</si>
  <si>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</si>
  <si>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</si>
  <si>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</si>
  <si>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</si>
  <si>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</si>
  <si>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</si>
  <si>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</si>
  <si>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</si>
  <si>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</si>
  <si>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</si>
  <si>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</si>
  <si>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</si>
  <si>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</si>
  <si>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</si>
  <si>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</si>
  <si>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</si>
  <si>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</si>
  <si>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</si>
  <si>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</si>
  <si>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</si>
  <si>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</si>
  <si>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</si>
  <si>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</si>
  <si>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</si>
  <si>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</si>
  <si>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</si>
  <si>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</si>
  <si>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</si>
  <si>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</si>
  <si>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</si>
  <si>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</si>
  <si>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</si>
  <si>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</si>
  <si>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</si>
  <si>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</si>
  <si>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</si>
  <si>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</si>
  <si>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</si>
  <si>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</si>
  <si>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</si>
  <si>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</si>
  <si>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</si>
  <si>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</si>
  <si>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</si>
  <si>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</si>
  <si>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</si>
  <si>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</si>
  <si>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</si>
  <si>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</si>
  <si>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</si>
  <si>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</si>
  <si>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</si>
  <si>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</si>
  <si>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</si>
  <si>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</si>
  <si>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</si>
  <si>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</si>
  <si>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</si>
  <si>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</si>
  <si>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</si>
  <si>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</si>
  <si>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</si>
  <si>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</si>
  <si>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</si>
  <si>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</si>
  <si>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</si>
  <si>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</si>
  <si>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</si>
  <si>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</si>
  <si>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</si>
  <si>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</si>
  <si>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</si>
  <si>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</si>
  <si>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</si>
  <si>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</si>
  <si>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</si>
  <si>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</si>
  <si>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</si>
  <si>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</si>
  <si>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</si>
  <si>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</si>
  <si>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</si>
  <si>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</si>
  <si>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</si>
  <si>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</si>
  <si>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</si>
  <si>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</si>
  <si>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</si>
  <si>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</si>
  <si>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</si>
  <si>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</si>
  <si>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</si>
  <si>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</si>
  <si>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</si>
  <si>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</si>
  <si>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</si>
  <si>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</si>
  <si>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</si>
  <si>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</si>
  <si>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</si>
  <si>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</si>
  <si>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</si>
  <si>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</si>
  <si>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</si>
  <si>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</si>
  <si>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</si>
  <si>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</si>
  <si>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</si>
  <si>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</si>
  <si>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</si>
  <si>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</si>
  <si>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</si>
  <si>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</si>
  <si>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</si>
  <si>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</si>
  <si>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</si>
  <si>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</si>
  <si>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</si>
  <si>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</si>
  <si>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</si>
  <si>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</si>
  <si>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</si>
  <si>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</si>
  <si>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</si>
  <si>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</si>
  <si>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</si>
  <si>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</si>
  <si>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</si>
  <si>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</si>
  <si>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</si>
  <si>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</si>
  <si>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</si>
  <si>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</si>
  <si>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</si>
  <si>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</si>
  <si>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</si>
  <si>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</si>
  <si>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</si>
  <si>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</si>
  <si>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</si>
  <si>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</si>
  <si>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</si>
  <si>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</si>
  <si>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</si>
  <si>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</si>
  <si>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</si>
  <si>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</si>
  <si>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</si>
  <si>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</si>
  <si>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</si>
  <si>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</si>
  <si>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</si>
  <si>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</si>
  <si>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</si>
  <si>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</si>
  <si>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</si>
  <si>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</si>
  <si>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</si>
  <si>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</si>
  <si>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</si>
  <si>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</si>
  <si>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</si>
  <si>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</si>
  <si>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</si>
  <si>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</si>
  <si>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</si>
  <si>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</si>
  <si>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</si>
  <si>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</si>
  <si>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</si>
  <si>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</si>
  <si>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</si>
  <si>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</si>
  <si>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</si>
  <si>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</si>
  <si>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</si>
  <si>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</si>
  <si>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</si>
  <si>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</si>
  <si>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</si>
  <si>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</si>
  <si>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</si>
  <si>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</si>
  <si>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</si>
  <si>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</si>
  <si>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</si>
  <si>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</si>
  <si>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</si>
  <si>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</si>
  <si>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</si>
  <si>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</si>
  <si>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</si>
  <si>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</si>
  <si>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</si>
  <si>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</si>
  <si>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</si>
  <si>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</si>
  <si>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</si>
  <si>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</si>
  <si>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</si>
  <si>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</si>
  <si>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</si>
  <si>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</si>
  <si>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</si>
  <si>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</si>
  <si>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</si>
  <si>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</si>
  <si>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</si>
  <si>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</si>
  <si>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</si>
  <si>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</si>
  <si>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</si>
  <si>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</si>
  <si>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</si>
  <si>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</si>
  <si>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</si>
  <si>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</si>
  <si>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</si>
  <si>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</si>
  <si>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</si>
  <si>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</si>
  <si>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</si>
  <si>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</si>
  <si>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</si>
  <si>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</si>
  <si>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</si>
  <si>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</si>
  <si>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</si>
  <si>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</si>
  <si>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</si>
  <si>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</si>
  <si>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</si>
  <si>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</si>
  <si>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</si>
  <si>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</si>
  <si>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</si>
  <si>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</si>
  <si>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</si>
  <si>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</si>
  <si>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</si>
  <si>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</si>
  <si>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</si>
  <si>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</si>
  <si>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</si>
  <si>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</si>
  <si>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</si>
  <si>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</si>
  <si>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</si>
  <si>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</si>
  <si>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</si>
  <si>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</si>
  <si>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</si>
  <si>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</si>
  <si>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</si>
  <si>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</si>
  <si>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</si>
  <si>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</si>
  <si>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</si>
  <si>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</si>
  <si>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</si>
  <si>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</si>
  <si>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</si>
  <si>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</si>
  <si>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</si>
  <si>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</si>
  <si>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</si>
  <si>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</si>
  <si>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</si>
  <si>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</si>
  <si>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</si>
  <si>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</si>
  <si>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</si>
  <si>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</si>
  <si>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</si>
  <si>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</si>
  <si>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</si>
  <si>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</si>
  <si>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</si>
  <si>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</si>
  <si>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</si>
  <si>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</si>
  <si>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</si>
  <si>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</si>
  <si>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</si>
  <si>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</si>
  <si>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</si>
  <si>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</si>
  <si>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</si>
  <si>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</si>
  <si>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</si>
  <si>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</si>
  <si>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</si>
  <si>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</si>
  <si>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</si>
  <si>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</si>
  <si>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</si>
  <si>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</si>
  <si>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</si>
  <si>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</si>
  <si>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</si>
  <si>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</si>
  <si>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</si>
  <si>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</si>
  <si>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</si>
  <si>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</si>
  <si>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</si>
  <si>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</si>
  <si>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</si>
  <si>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</si>
  <si>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</si>
  <si>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</si>
  <si>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</si>
  <si>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</si>
  <si>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</si>
  <si>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</si>
  <si>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</si>
  <si>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</si>
  <si>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</si>
  <si>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</si>
  <si>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</si>
  <si>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</si>
  <si>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</si>
  <si>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</si>
  <si>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</si>
  <si>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</si>
  <si>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</si>
  <si>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</si>
  <si>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</si>
  <si>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</si>
  <si>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</si>
  <si>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</si>
  <si>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</si>
  <si>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</si>
  <si>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</si>
  <si>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</si>
  <si>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</si>
  <si>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</si>
  <si>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</si>
  <si>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</si>
  <si>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</si>
  <si>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</si>
  <si>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</si>
  <si>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</si>
  <si>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</si>
  <si>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</si>
  <si>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</si>
  <si>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</si>
  <si>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</si>
  <si>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</si>
  <si>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</si>
  <si>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</si>
  <si>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</si>
  <si>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</si>
  <si>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</si>
  <si>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</si>
  <si>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</si>
  <si>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</si>
  <si>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</si>
  <si>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</si>
  <si>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</si>
  <si>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</si>
  <si>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</si>
  <si>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</si>
  <si>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</si>
  <si>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</si>
  <si>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</si>
  <si>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</si>
  <si>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</si>
  <si>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</si>
  <si>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</si>
  <si>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</si>
  <si>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</si>
  <si>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</si>
  <si>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</si>
  <si>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</si>
  <si>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</si>
  <si>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</si>
  <si>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</si>
  <si>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</si>
  <si>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</si>
  <si>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</si>
  <si>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</si>
  <si>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</si>
  <si>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</si>
  <si>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</si>
  <si>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</si>
  <si>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</si>
  <si>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</si>
  <si>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</si>
  <si>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</si>
  <si>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</si>
  <si>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</si>
  <si>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</si>
  <si>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</si>
  <si>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</si>
  <si>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</si>
  <si>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</si>
  <si>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</si>
  <si>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</si>
  <si>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</si>
  <si>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</si>
  <si>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</si>
  <si>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</si>
  <si>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</si>
  <si>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</si>
  <si>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</si>
  <si>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</si>
  <si>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</si>
  <si>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</si>
  <si>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</si>
  <si>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</si>
  <si>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</si>
  <si>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</si>
  <si>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</si>
  <si>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</si>
  <si>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</si>
  <si>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</si>
  <si>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</si>
  <si>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</si>
  <si>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</si>
  <si>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</si>
  <si>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</si>
  <si>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</si>
  <si>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</si>
  <si>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</si>
  <si>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</si>
  <si>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</si>
  <si>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</si>
  <si>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</si>
  <si>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</si>
  <si>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</si>
  <si>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</si>
  <si>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</si>
  <si>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</si>
  <si>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</si>
  <si>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</si>
  <si>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</si>
  <si>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</si>
  <si>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</si>
  <si>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</si>
  <si>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</si>
  <si>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</si>
  <si>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</si>
  <si>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</si>
  <si>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</si>
  <si>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</si>
  <si>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</si>
  <si>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</si>
  <si>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</si>
  <si>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</si>
  <si>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</si>
  <si>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</si>
  <si>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</si>
  <si>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</si>
  <si>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</si>
  <si>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</si>
  <si>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</si>
  <si>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</si>
  <si>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</si>
  <si>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</si>
  <si>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</si>
  <si>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</si>
  <si>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</si>
  <si>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</si>
  <si>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</si>
  <si>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</si>
  <si>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</si>
  <si>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</si>
  <si>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</si>
  <si>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</si>
  <si>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</si>
  <si>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</si>
  <si>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</si>
  <si>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</si>
  <si>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</si>
  <si>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</si>
  <si>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</si>
  <si>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</si>
  <si>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</si>
  <si>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</si>
  <si>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</si>
  <si>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</si>
  <si>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</si>
  <si>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</si>
  <si>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</si>
  <si>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</si>
  <si>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</si>
  <si>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</si>
  <si>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</si>
  <si>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</si>
  <si>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</si>
  <si>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</si>
  <si>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</si>
  <si>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</si>
  <si>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</si>
  <si>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</si>
  <si>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</si>
  <si>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</si>
  <si>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</si>
  <si>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</si>
  <si>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</si>
  <si>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</si>
  <si>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</si>
  <si>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</si>
  <si>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</si>
  <si>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</si>
  <si>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</si>
  <si>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</si>
  <si>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</si>
  <si>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</si>
  <si>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</si>
  <si>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</si>
  <si>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</si>
  <si>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</si>
  <si>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</si>
  <si>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</si>
  <si>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</si>
  <si>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</si>
  <si>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</si>
  <si>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</si>
  <si>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</si>
  <si>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</si>
  <si>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</si>
  <si>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</si>
  <si>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</si>
  <si>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</si>
  <si>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</si>
  <si>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</si>
  <si>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</si>
  <si>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</si>
  <si>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</si>
  <si>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</si>
  <si>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</si>
  <si>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</si>
  <si>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</si>
  <si>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</si>
  <si>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</si>
  <si>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</si>
  <si>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</si>
  <si>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</si>
  <si>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</si>
  <si>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</si>
  <si>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</si>
  <si>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</si>
  <si>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</si>
  <si>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</si>
  <si>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</si>
  <si>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</si>
  <si>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</si>
  <si>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</si>
  <si>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</si>
  <si>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</si>
  <si>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</si>
  <si>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</si>
  <si>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</si>
  <si>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</si>
  <si>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</si>
  <si>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</si>
  <si>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</si>
  <si>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</si>
  <si>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</si>
  <si>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</si>
  <si>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</si>
  <si>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</si>
  <si>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</si>
  <si>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</si>
  <si>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</si>
  <si>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</si>
  <si>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</si>
  <si>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</si>
  <si>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</si>
  <si>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</si>
  <si>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</si>
  <si>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</si>
  <si>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</si>
  <si>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</si>
  <si>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</si>
  <si>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</si>
  <si>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</si>
  <si>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</si>
  <si>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</si>
  <si>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</si>
  <si>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</si>
  <si>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</si>
  <si>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</si>
  <si>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</si>
  <si>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</si>
  <si>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</si>
  <si>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</si>
  <si>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</si>
  <si>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</si>
  <si>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</si>
  <si>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</si>
  <si>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</si>
  <si>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</si>
  <si>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</si>
  <si>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</si>
  <si>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</si>
  <si>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</si>
  <si>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</si>
  <si>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</si>
  <si>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</si>
  <si>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</si>
  <si>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</si>
  <si>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</si>
  <si>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</si>
  <si>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</si>
  <si>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</si>
  <si>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</si>
  <si>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</si>
  <si>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</si>
  <si>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</si>
  <si>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</si>
  <si>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</si>
  <si>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</si>
  <si>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</si>
  <si>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</si>
  <si>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</si>
  <si>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</si>
  <si>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</si>
  <si>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</si>
  <si>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</si>
  <si>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</si>
  <si>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</si>
  <si>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</si>
  <si>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</si>
  <si>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</si>
  <si>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</si>
  <si>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</si>
  <si>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</si>
  <si>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</si>
  <si>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</si>
  <si>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</si>
  <si>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</si>
  <si>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</si>
  <si>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</si>
  <si>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</si>
  <si>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</si>
  <si>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</si>
  <si>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</si>
  <si>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</si>
  <si>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</si>
  <si>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</si>
  <si>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</si>
  <si>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</si>
  <si>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</si>
  <si>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</si>
  <si>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</si>
  <si>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</si>
  <si>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</si>
  <si>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</si>
  <si>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</si>
  <si>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</si>
  <si>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</si>
  <si>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</si>
  <si>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</si>
  <si>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</si>
  <si>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</si>
  <si>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</si>
  <si>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</si>
  <si>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</si>
  <si>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</si>
  <si>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</si>
  <si>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</si>
  <si>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</si>
  <si>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</si>
  <si>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</si>
  <si>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</si>
  <si>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</si>
  <si>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</si>
  <si>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</si>
  <si>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</si>
  <si>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</si>
  <si>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</si>
  <si>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</si>
  <si>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</si>
  <si>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</si>
  <si>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</si>
  <si>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</si>
  <si>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</si>
  <si>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</si>
  <si>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</si>
  <si>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</si>
  <si>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</si>
  <si>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</si>
  <si>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</si>
  <si>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</si>
  <si>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</si>
  <si>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</si>
  <si>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</si>
  <si>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</si>
  <si>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</si>
  <si>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</si>
  <si>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</si>
  <si>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</si>
  <si>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</si>
  <si>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</si>
  <si>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</si>
  <si>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</si>
  <si>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</si>
  <si>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</si>
  <si>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</si>
  <si>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</si>
  <si>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</si>
  <si>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</si>
  <si>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</si>
  <si>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</si>
  <si>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</si>
  <si>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</si>
  <si>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</si>
  <si>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</si>
  <si>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</si>
  <si>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</si>
  <si>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</si>
  <si>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</si>
  <si>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</si>
  <si>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</si>
  <si>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</si>
  <si>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</si>
  <si>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</si>
  <si>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</si>
  <si>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</si>
  <si>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</si>
  <si>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</si>
  <si>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</si>
  <si>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</si>
  <si>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</si>
  <si>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</si>
  <si>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</si>
  <si>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</si>
  <si>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</si>
  <si>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</si>
  <si>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</si>
  <si>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</si>
  <si>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</si>
  <si>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</si>
  <si>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</si>
  <si>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</si>
  <si>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</si>
  <si>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</si>
  <si>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</si>
  <si>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</si>
  <si>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</si>
  <si>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</si>
  <si>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</si>
  <si>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</si>
  <si>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</si>
  <si>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</si>
  <si>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</si>
  <si>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</si>
  <si>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</si>
  <si>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</si>
  <si>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</si>
  <si>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</si>
  <si>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</si>
  <si>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</si>
  <si>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</si>
  <si>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</si>
  <si>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</si>
  <si>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</si>
  <si>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</si>
  <si>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</si>
  <si>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</si>
  <si>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</si>
  <si>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</si>
  <si>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</si>
  <si>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</si>
  <si>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</si>
  <si>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</si>
  <si>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</si>
  <si>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</si>
  <si>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</si>
  <si>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</si>
  <si>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</si>
  <si>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</si>
  <si>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</si>
  <si>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</si>
  <si>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</si>
  <si>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</si>
  <si>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</si>
  <si>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</si>
  <si>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</si>
  <si>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</si>
  <si>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</si>
  <si>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</si>
  <si>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</si>
  <si>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</si>
  <si>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</si>
  <si>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</si>
  <si>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</si>
  <si>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</si>
  <si>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</si>
  <si>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</si>
  <si>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</si>
  <si>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</si>
  <si>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</si>
  <si>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</si>
  <si>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</si>
  <si>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</si>
  <si>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</si>
  <si>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</si>
  <si>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</si>
  <si>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</si>
  <si>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</si>
  <si>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</si>
  <si>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</si>
  <si>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</si>
  <si>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</si>
  <si>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</si>
  <si>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</si>
  <si>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</si>
  <si>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</si>
  <si>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</si>
  <si>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</si>
  <si>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</si>
  <si>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</si>
  <si>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</si>
  <si>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</si>
  <si>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</si>
  <si>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</si>
  <si>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</si>
  <si>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</si>
  <si>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</si>
  <si>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</si>
  <si>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</si>
  <si>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</si>
  <si>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</si>
  <si>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</si>
  <si>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</si>
  <si>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</si>
  <si>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</si>
  <si>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</si>
  <si>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</si>
  <si>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</si>
  <si>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</si>
  <si>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</si>
  <si>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</si>
  <si>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</si>
  <si>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</si>
  <si>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</si>
  <si>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</si>
  <si>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</si>
  <si>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</si>
  <si>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</si>
  <si>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</si>
  <si>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</si>
  <si>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</si>
  <si>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</si>
  <si>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</si>
  <si>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</si>
  <si>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</si>
  <si>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</si>
  <si>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</si>
  <si>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</si>
  <si>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</si>
  <si>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</si>
  <si>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</si>
  <si>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</si>
  <si>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</si>
  <si>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</si>
  <si>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</si>
  <si>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</si>
  <si>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</si>
  <si>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</si>
  <si>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</si>
  <si>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</si>
  <si>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</si>
  <si>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</si>
  <si>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</si>
  <si>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</si>
  <si>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</si>
  <si>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</si>
  <si>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</si>
  <si>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</si>
  <si>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</si>
  <si>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</si>
  <si>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</si>
  <si>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</si>
  <si>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</si>
  <si>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</si>
  <si>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</si>
  <si>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</si>
  <si>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</si>
  <si>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</si>
  <si>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</si>
  <si>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</si>
  <si>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</si>
  <si>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</si>
  <si>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</si>
  <si>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</si>
  <si>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</si>
  <si>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</si>
  <si>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</si>
  <si>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</si>
  <si>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</si>
  <si>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</si>
  <si>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</si>
  <si>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</si>
  <si>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</si>
  <si>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</si>
  <si>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</si>
  <si>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</si>
  <si>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</si>
  <si>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</si>
  <si>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</si>
  <si>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</si>
  <si>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</si>
  <si>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</si>
  <si>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</si>
  <si>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</si>
  <si>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</si>
  <si>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</si>
  <si>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</si>
  <si>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</si>
  <si>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</si>
  <si>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</si>
  <si>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</si>
  <si>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</si>
  <si>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</si>
  <si>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</si>
  <si>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</si>
  <si>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</si>
  <si>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</si>
  <si>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</si>
  <si>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</si>
  <si>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</si>
  <si>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</si>
  <si>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</si>
  <si>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</si>
  <si>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</si>
  <si>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</si>
  <si>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</si>
  <si>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</si>
  <si>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</si>
  <si>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</si>
  <si>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</si>
  <si>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</si>
  <si>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</si>
  <si>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</si>
  <si>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</si>
  <si>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</si>
  <si>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</si>
  <si>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</si>
  <si>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</si>
  <si>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</si>
  <si>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</si>
  <si>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</si>
  <si>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</si>
  <si>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</si>
  <si>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</si>
  <si>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</si>
  <si>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</si>
  <si>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</si>
  <si>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</si>
  <si>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</si>
  <si>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</si>
  <si>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</si>
  <si>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</si>
  <si>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</si>
  <si>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</si>
  <si>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</si>
  <si>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</si>
  <si>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</si>
  <si>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</si>
  <si>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</si>
  <si>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</si>
  <si>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</si>
  <si>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</si>
  <si>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</si>
  <si>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</si>
  <si>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</si>
  <si>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</si>
  <si>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</si>
  <si>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</si>
  <si>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</si>
  <si>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</si>
  <si>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</si>
  <si>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</si>
  <si>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</si>
  <si>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</si>
  <si>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</si>
  <si>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</si>
  <si>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</si>
  <si>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</si>
  <si>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</si>
  <si>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</si>
  <si>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</si>
  <si>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</si>
  <si>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</si>
  <si>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</si>
  <si>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</si>
  <si>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</si>
  <si>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</si>
  <si>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</si>
  <si>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</si>
  <si>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</si>
  <si>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</si>
  <si>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</si>
  <si>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</si>
  <si>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</si>
  <si>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</si>
  <si>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</si>
  <si>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</si>
  <si>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</si>
  <si>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</si>
  <si>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</si>
  <si>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</si>
  <si>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</si>
  <si>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</si>
  <si>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</si>
  <si>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</si>
  <si>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</si>
  <si>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</si>
  <si>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</si>
  <si>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</si>
  <si>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</si>
  <si>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</si>
  <si>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</si>
  <si>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</si>
  <si>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</si>
  <si>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</si>
  <si>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</si>
  <si>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</si>
  <si>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</si>
  <si>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</si>
  <si>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</si>
  <si>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</si>
  <si>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</si>
  <si>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</si>
  <si>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</si>
  <si>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</si>
  <si>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</si>
  <si>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</si>
  <si>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</si>
  <si>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</si>
  <si>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</si>
  <si>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</si>
  <si>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</si>
  <si>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</si>
  <si>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</si>
  <si>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</si>
  <si>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</si>
  <si>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</si>
  <si>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</si>
  <si>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</si>
  <si>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</si>
  <si>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</si>
  <si>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</si>
  <si>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</si>
  <si>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</si>
  <si>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</si>
  <si>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</si>
  <si>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</si>
  <si>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</si>
  <si>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</si>
  <si>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</si>
  <si>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</si>
  <si>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</si>
  <si>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</si>
  <si>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</si>
  <si>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</si>
  <si>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</si>
  <si>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</si>
  <si>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</si>
  <si>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</si>
  <si>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</si>
  <si>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</si>
  <si>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</si>
  <si>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</si>
  <si>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</si>
  <si>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</si>
  <si>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</si>
  <si>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</si>
  <si>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</si>
  <si>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</si>
  <si>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</si>
  <si>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</si>
  <si>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</si>
  <si>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</si>
  <si>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</si>
  <si>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</si>
  <si>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</si>
  <si>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</si>
  <si>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</si>
  <si>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</si>
  <si>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</si>
  <si>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</si>
  <si>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</si>
  <si>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</si>
  <si>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</si>
  <si>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</si>
  <si>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</si>
  <si>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</si>
  <si>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</si>
  <si>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</si>
  <si>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</si>
  <si>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</si>
  <si>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</si>
  <si>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</si>
  <si>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</si>
  <si>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</si>
  <si>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</si>
  <si>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</si>
  <si>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</si>
  <si>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</si>
  <si>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</si>
  <si>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</si>
  <si>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</si>
  <si>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</si>
  <si>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</si>
  <si>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</si>
  <si>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</si>
  <si>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</si>
  <si>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</si>
  <si>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</si>
  <si>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</si>
  <si>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</si>
  <si>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</si>
  <si>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</si>
  <si>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</si>
  <si>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</si>
  <si>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</si>
  <si>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</si>
  <si>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</si>
  <si>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</si>
  <si>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</si>
  <si>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</si>
  <si>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</si>
  <si>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</si>
  <si>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</si>
  <si>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</si>
  <si>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</si>
  <si>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</si>
  <si>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</si>
  <si>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</si>
  <si>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</si>
  <si>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</si>
  <si>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</si>
  <si>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</si>
  <si>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</si>
  <si>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</si>
  <si>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</si>
  <si>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</si>
  <si>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</si>
  <si>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</si>
  <si>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</si>
  <si>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</si>
  <si>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</si>
  <si>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</si>
  <si>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</si>
  <si>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</si>
  <si>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</si>
  <si>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</si>
  <si>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</si>
  <si>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</si>
  <si>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</si>
  <si>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</si>
  <si>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</si>
  <si>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</si>
  <si>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</si>
  <si>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</si>
  <si>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</si>
  <si>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</si>
  <si>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</si>
  <si>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</si>
  <si>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</si>
  <si>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</si>
  <si>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</si>
  <si>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</si>
  <si>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</si>
  <si>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</si>
  <si>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</si>
  <si>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</si>
  <si>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</si>
  <si>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</si>
  <si>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</si>
  <si>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</si>
  <si>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</si>
  <si>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</si>
  <si>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</si>
  <si>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</si>
  <si>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</si>
  <si>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</si>
  <si>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</si>
  <si>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</si>
  <si>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</si>
  <si>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</si>
  <si>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</si>
  <si>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</si>
  <si>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</si>
  <si>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</si>
  <si>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</si>
  <si>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</si>
  <si>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</si>
  <si>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</si>
  <si>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</si>
  <si>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</si>
  <si>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</si>
  <si>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</si>
  <si>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</si>
  <si>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</si>
  <si>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</si>
  <si>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</si>
  <si>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</si>
  <si>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</si>
  <si>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</si>
  <si>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</si>
  <si>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</si>
  <si>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</si>
  <si>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</si>
  <si>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</si>
  <si>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</si>
  <si>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</si>
  <si>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</si>
  <si>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</si>
  <si>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</si>
  <si>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</si>
  <si>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</si>
  <si>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</si>
  <si>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</si>
  <si>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</si>
  <si>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</si>
  <si>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</si>
  <si>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</si>
  <si>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</si>
  <si>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</si>
  <si>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</si>
  <si>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</si>
  <si>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</si>
  <si>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</si>
  <si>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</si>
  <si>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</si>
  <si>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</si>
  <si>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</si>
  <si>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</si>
  <si>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</si>
  <si>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</si>
  <si>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</si>
  <si>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</si>
  <si>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</si>
  <si>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</si>
  <si>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</si>
  <si>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</si>
  <si>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</si>
  <si>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</si>
  <si>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</si>
  <si>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</si>
  <si>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</si>
  <si>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</si>
  <si>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</si>
  <si>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</si>
  <si>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</si>
  <si>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</si>
  <si>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</si>
  <si>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</si>
  <si>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</si>
  <si>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</si>
  <si>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</si>
  <si>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</si>
  <si>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</si>
  <si>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</si>
  <si>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</si>
  <si>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</si>
  <si>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</si>
  <si>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</si>
  <si>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</si>
  <si>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</si>
  <si>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</si>
  <si>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</si>
  <si>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</si>
  <si>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</si>
  <si>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</si>
  <si>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</si>
  <si>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</si>
  <si>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</si>
  <si>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</si>
  <si>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</si>
  <si>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</si>
  <si>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</si>
  <si>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</si>
  <si>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</si>
  <si>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</si>
  <si>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</si>
  <si>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</si>
  <si>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</si>
  <si>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</si>
  <si>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</si>
  <si>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</si>
  <si>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</si>
  <si>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</si>
  <si>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</si>
  <si>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</si>
  <si>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</si>
  <si>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</si>
  <si>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</si>
  <si>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</si>
  <si>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</si>
  <si>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</si>
  <si>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</si>
  <si>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</si>
  <si>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</si>
  <si>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</si>
  <si>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</si>
  <si>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</si>
  <si>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</si>
  <si>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</si>
  <si>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</si>
  <si>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</si>
  <si>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</si>
  <si>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</si>
  <si>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</si>
  <si>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</si>
  <si>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</si>
  <si>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</si>
  <si>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</si>
  <si>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</si>
  <si>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</si>
  <si>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</si>
  <si>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</si>
  <si>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</si>
  <si>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</si>
  <si>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</si>
  <si>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</si>
  <si>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</si>
  <si>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</si>
  <si>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</si>
  <si>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</si>
  <si>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</si>
  <si>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</si>
  <si>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</si>
  <si>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</si>
  <si>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</si>
  <si>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</si>
  <si>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</si>
  <si>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</si>
  <si>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</si>
  <si>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</si>
  <si>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</si>
  <si>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</si>
  <si>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</si>
  <si>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</si>
  <si>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</si>
  <si>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</si>
  <si>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</si>
  <si>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</si>
  <si>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</si>
  <si>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</si>
  <si>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</si>
  <si>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</si>
  <si>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</si>
  <si>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</si>
  <si>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</si>
  <si>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</si>
  <si>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</si>
  <si>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</si>
  <si>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</si>
  <si>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</si>
  <si>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</si>
  <si>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</si>
  <si>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</si>
  <si>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</si>
  <si>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</si>
  <si>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</si>
  <si>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</si>
  <si>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</si>
  <si>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</si>
  <si>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</si>
  <si>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</si>
  <si>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</si>
  <si>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</si>
  <si>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</si>
  <si>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</si>
  <si>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</si>
  <si>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</si>
  <si>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</si>
  <si>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</si>
  <si>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</si>
  <si>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</si>
  <si>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</si>
  <si>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</si>
  <si>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</si>
  <si>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</si>
  <si>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</si>
  <si>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</si>
  <si>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</si>
  <si>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</si>
  <si>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</si>
  <si>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</si>
  <si>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</si>
  <si>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</si>
  <si>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</si>
  <si>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</si>
  <si>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</si>
  <si>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</si>
  <si>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</si>
  <si>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</si>
  <si>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</si>
  <si>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</si>
  <si>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</si>
  <si>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</si>
  <si>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</si>
  <si>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</si>
  <si>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</si>
  <si>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</si>
  <si>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</si>
  <si>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</si>
  <si>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</si>
  <si>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</si>
  <si>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</si>
  <si>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</si>
  <si>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</si>
  <si>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</si>
  <si>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</si>
  <si>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</si>
  <si>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</si>
  <si>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</si>
  <si>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</si>
  <si>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</si>
  <si>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</si>
  <si>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</si>
  <si>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</si>
  <si>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</si>
  <si>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</si>
  <si>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</si>
  <si>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</si>
  <si>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</si>
  <si>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</si>
  <si>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</si>
  <si>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</si>
  <si>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</si>
  <si>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</si>
  <si>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</si>
  <si>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</si>
  <si>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</si>
  <si>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</si>
  <si>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</si>
  <si>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</si>
  <si>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</si>
  <si>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</si>
  <si>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</si>
  <si>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</si>
  <si>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</si>
  <si>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</si>
  <si>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</si>
  <si>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</si>
  <si>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</si>
  <si>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</si>
  <si>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</si>
  <si>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</si>
  <si>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</si>
  <si>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</si>
  <si>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</si>
  <si>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</si>
  <si>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</si>
  <si>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</si>
  <si>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</si>
  <si>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</si>
  <si>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</si>
  <si>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</si>
  <si>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</si>
  <si>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</si>
  <si>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</si>
  <si>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</si>
  <si>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</si>
  <si>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</si>
  <si>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</si>
  <si>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</si>
  <si>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</si>
  <si>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</si>
  <si>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</si>
  <si>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</si>
  <si>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</si>
  <si>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</si>
  <si>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</si>
  <si>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</si>
  <si>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</si>
  <si>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</si>
  <si>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</si>
  <si>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</si>
  <si>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</si>
  <si>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</si>
  <si>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</si>
  <si>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</si>
  <si>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</si>
  <si>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</si>
  <si>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</si>
  <si>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</si>
  <si>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</si>
  <si>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</si>
  <si>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</si>
  <si>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</si>
  <si>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</si>
  <si>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</si>
  <si>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</si>
  <si>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</si>
  <si>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</si>
  <si>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</si>
  <si>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</si>
  <si>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</si>
  <si>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</si>
  <si>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</si>
  <si>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</si>
  <si>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</si>
  <si>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</si>
  <si>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</si>
  <si>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</si>
  <si>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</si>
  <si>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</si>
  <si>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</si>
  <si>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</si>
  <si>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</si>
  <si>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</si>
  <si>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</si>
  <si>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</si>
  <si>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</si>
  <si>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</si>
  <si>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</si>
  <si>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</si>
  <si>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</si>
  <si>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</si>
  <si>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</si>
  <si>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</si>
  <si>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</si>
  <si>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</si>
  <si>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</si>
  <si>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</si>
  <si>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</si>
  <si>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</si>
  <si>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</si>
  <si>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</si>
  <si>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</si>
  <si>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</si>
  <si>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</si>
  <si>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</si>
  <si>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</si>
  <si>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</si>
  <si>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</si>
  <si>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</si>
  <si>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</si>
  <si>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</si>
  <si>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</si>
  <si>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</si>
  <si>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</si>
  <si>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</si>
  <si>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</si>
  <si>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</si>
  <si>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</si>
  <si>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</si>
  <si>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</si>
  <si>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</si>
  <si>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</si>
  <si>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</si>
  <si>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</si>
  <si>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</si>
  <si>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</si>
  <si>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</si>
  <si>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</si>
  <si>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</si>
  <si>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</si>
  <si>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</si>
  <si>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</si>
  <si>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</si>
  <si>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</si>
  <si>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</si>
  <si>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</si>
  <si>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</si>
  <si>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</si>
  <si>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</si>
  <si>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</si>
  <si>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</si>
  <si>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</si>
  <si>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</si>
  <si>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</si>
  <si>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</si>
  <si>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</si>
  <si>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</si>
  <si>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</si>
  <si>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</si>
  <si>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</si>
  <si>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</si>
  <si>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</si>
  <si>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</si>
  <si>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</si>
  <si>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</si>
  <si>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</si>
  <si>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</si>
  <si>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</si>
  <si>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</si>
  <si>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</si>
  <si>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</si>
  <si>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</si>
  <si>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</si>
  <si>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</si>
  <si>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</si>
  <si>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</si>
  <si>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</si>
  <si>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</si>
  <si>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</si>
  <si>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</si>
  <si>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</si>
  <si>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</si>
  <si>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</si>
  <si>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</si>
  <si>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</si>
  <si>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</si>
  <si>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</si>
  <si>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</si>
  <si>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</si>
  <si>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</si>
  <si>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</si>
  <si>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</si>
  <si>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</si>
  <si>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</si>
  <si>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</si>
  <si>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</si>
  <si>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</si>
  <si>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</si>
  <si>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</si>
  <si>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</si>
  <si>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</si>
  <si>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</si>
  <si>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</si>
  <si>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</si>
  <si>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</si>
  <si>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</si>
  <si>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</si>
  <si>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</si>
  <si>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</si>
  <si>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</si>
  <si>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</si>
  <si>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</si>
  <si>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</si>
  <si>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</si>
  <si>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</si>
  <si>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</si>
  <si>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</si>
  <si>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</si>
  <si>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</si>
  <si>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</si>
  <si>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</si>
  <si>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</si>
  <si>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</si>
  <si>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</si>
  <si>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</si>
  <si>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</si>
  <si>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</si>
  <si>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</si>
  <si>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</si>
  <si>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</si>
  <si>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</si>
  <si>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</si>
  <si>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</si>
  <si>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</si>
  <si>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</si>
  <si>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</si>
  <si>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</si>
  <si>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</si>
  <si>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</si>
  <si>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</si>
  <si>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</si>
  <si>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</si>
  <si>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</si>
  <si>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</si>
  <si>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</si>
  <si>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</si>
  <si>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</si>
  <si>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</si>
  <si>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</si>
  <si>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</si>
  <si>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</si>
  <si>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</si>
  <si>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</si>
  <si>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</si>
  <si>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</si>
  <si>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</si>
  <si>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</si>
  <si>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</si>
  <si>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</si>
  <si>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</si>
  <si>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</si>
  <si>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</si>
  <si>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</si>
  <si>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</si>
  <si>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</si>
  <si>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</si>
  <si>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</si>
  <si>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</si>
  <si>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</si>
  <si>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</si>
  <si>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</si>
  <si>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</si>
  <si>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</si>
  <si>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</si>
  <si>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</si>
  <si>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</si>
  <si>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</si>
  <si>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</si>
  <si>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</si>
  <si>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</si>
  <si>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</si>
  <si>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</si>
  <si>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</si>
  <si>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</si>
  <si>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</si>
  <si>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</si>
  <si>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</si>
  <si>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</si>
  <si>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</si>
  <si>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</si>
  <si>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</si>
  <si>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</si>
  <si>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</si>
  <si>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</si>
  <si>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</si>
  <si>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</si>
  <si>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</si>
  <si>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</si>
  <si>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</si>
  <si>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</si>
  <si>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</si>
  <si>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</si>
  <si>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</si>
  <si>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</si>
  <si>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</si>
  <si>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</si>
  <si>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</si>
  <si>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</si>
  <si>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</si>
  <si>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</si>
  <si>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</si>
  <si>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</si>
  <si>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</si>
  <si>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</si>
  <si>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</si>
  <si>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</si>
  <si>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</si>
  <si>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</si>
  <si>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</si>
  <si>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</si>
  <si>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</si>
  <si>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</si>
  <si>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</si>
  <si>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</si>
  <si>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</si>
  <si>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</si>
  <si>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</si>
  <si>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</si>
  <si>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</si>
  <si>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</si>
  <si>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</si>
  <si>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</si>
  <si>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</si>
  <si>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</si>
  <si>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</si>
  <si>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</si>
  <si>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</si>
  <si>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</si>
  <si>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</si>
  <si>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</si>
  <si>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</si>
  <si>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</si>
  <si>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</si>
  <si>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</si>
  <si>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</si>
  <si>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</si>
  <si>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</si>
  <si>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</si>
  <si>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</si>
  <si>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</si>
  <si>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</si>
  <si>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</si>
  <si>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</si>
  <si>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</si>
  <si>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</si>
  <si>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</si>
  <si>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</si>
  <si>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</si>
  <si>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</si>
  <si>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</si>
  <si>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</si>
  <si>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</si>
  <si>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</si>
  <si>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</si>
  <si>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</si>
  <si>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</si>
  <si>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</si>
  <si>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</si>
  <si>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</si>
  <si>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</si>
  <si>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</si>
  <si>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</si>
  <si>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</si>
  <si>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</si>
  <si>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</si>
  <si>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</si>
  <si>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</si>
  <si>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</si>
  <si>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</si>
  <si>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</si>
  <si>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</si>
  <si>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</si>
  <si>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</si>
  <si>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</si>
  <si>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</si>
  <si>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</si>
  <si>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</si>
  <si>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</si>
  <si>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</si>
  <si>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</si>
  <si>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</si>
  <si>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</si>
  <si>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</si>
  <si>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</si>
  <si>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</si>
  <si>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</si>
  <si>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</si>
  <si>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</si>
  <si>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</si>
  <si>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</si>
  <si>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</si>
  <si>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</si>
  <si>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</si>
  <si>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</si>
  <si>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</si>
  <si>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</si>
  <si>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</si>
  <si>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</si>
  <si>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</si>
  <si>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</si>
  <si>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</si>
  <si>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</si>
  <si>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</si>
  <si>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</si>
  <si>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</si>
  <si>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</si>
  <si>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</si>
  <si>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</si>
  <si>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</si>
  <si>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</si>
  <si>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</si>
  <si>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</si>
  <si>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</si>
  <si>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</si>
  <si>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</si>
  <si>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</si>
  <si>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</si>
  <si>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</si>
  <si>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</si>
  <si>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</si>
  <si>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</si>
  <si>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</si>
  <si>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</si>
  <si>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</si>
  <si>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</si>
  <si>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</si>
  <si>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</si>
  <si>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</si>
  <si>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</si>
  <si>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</si>
  <si>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</si>
  <si>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</si>
  <si>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</si>
  <si>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</si>
  <si>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</si>
  <si>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</si>
  <si>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</si>
  <si>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</si>
  <si>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</si>
  <si>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</si>
  <si>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</si>
  <si>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</si>
  <si>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</si>
  <si>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</si>
  <si>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</si>
  <si>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</si>
  <si>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</si>
  <si>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</si>
  <si>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</si>
  <si>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</si>
  <si>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</si>
  <si>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</si>
  <si>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</si>
  <si>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</si>
  <si>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</si>
  <si>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</si>
  <si>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</si>
  <si>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</si>
  <si>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</si>
  <si>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</si>
  <si>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</si>
  <si>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</si>
  <si>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</si>
  <si>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</si>
  <si>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</si>
  <si>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</si>
  <si>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</si>
  <si>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</si>
  <si>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</si>
  <si>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</si>
  <si>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</si>
  <si>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</si>
  <si>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</si>
  <si>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</si>
  <si>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</si>
  <si>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</si>
  <si>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</si>
  <si>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</si>
  <si>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</si>
  <si>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</si>
  <si>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</si>
  <si>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</si>
  <si>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</si>
  <si>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</si>
  <si>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</si>
  <si>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</si>
  <si>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</si>
  <si>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</si>
  <si>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</si>
  <si>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</si>
  <si>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</si>
  <si>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</si>
  <si>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</si>
  <si>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</si>
  <si>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</si>
  <si>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</si>
  <si>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</si>
  <si>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</si>
  <si>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</si>
  <si>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</si>
  <si>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</si>
  <si>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</si>
  <si>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</si>
  <si>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</si>
  <si>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</si>
  <si>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</si>
  <si>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</si>
  <si>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</si>
  <si>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</si>
  <si>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</si>
  <si>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</si>
  <si>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</si>
  <si>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</si>
  <si>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</si>
  <si>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</si>
  <si>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</si>
  <si>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</si>
  <si>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</si>
  <si>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</si>
  <si>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</si>
  <si>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</si>
  <si>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</si>
  <si>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</si>
  <si>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</si>
  <si>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</si>
  <si>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</si>
  <si>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</si>
  <si>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</si>
  <si>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</si>
  <si>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</si>
  <si>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</si>
  <si>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</si>
  <si>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</si>
  <si>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</si>
  <si>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</si>
  <si>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</si>
  <si>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</si>
  <si>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</si>
  <si>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</si>
  <si>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</si>
  <si>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</si>
  <si>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</si>
  <si>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</si>
  <si>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</si>
  <si>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</si>
  <si>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</si>
  <si>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</si>
  <si>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</si>
  <si>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</si>
  <si>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</si>
  <si>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</si>
  <si>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</si>
  <si>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</si>
  <si>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</si>
  <si>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</si>
  <si>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</si>
  <si>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</si>
  <si>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</si>
  <si>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</si>
  <si>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</si>
  <si>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</si>
  <si>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</si>
  <si>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</si>
  <si>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</si>
  <si>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</si>
  <si>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</si>
  <si>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</si>
  <si>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</si>
  <si>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</si>
  <si>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</si>
  <si>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</si>
  <si>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</si>
  <si>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</si>
  <si>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</si>
  <si>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</si>
  <si>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</si>
  <si>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</si>
  <si>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</si>
  <si>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</si>
  <si>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</si>
  <si>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</si>
  <si>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</si>
  <si>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</si>
  <si>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</si>
  <si>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</si>
  <si>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</si>
  <si>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</si>
  <si>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</si>
  <si>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</si>
  <si>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</si>
  <si>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</si>
  <si>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</si>
  <si>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</si>
  <si>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</si>
  <si>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</si>
  <si>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</si>
  <si>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</si>
  <si>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</si>
  <si>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</si>
  <si>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</si>
  <si>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</si>
  <si>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</si>
  <si>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</si>
  <si>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</si>
  <si>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</si>
  <si>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</si>
  <si>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</si>
  <si>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</si>
  <si>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</si>
  <si>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</si>
  <si>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</si>
  <si>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</si>
  <si>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</si>
  <si>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</si>
  <si>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</si>
  <si>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</si>
  <si>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</si>
  <si>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</si>
  <si>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</si>
  <si>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</si>
  <si>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</si>
  <si>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</si>
  <si>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</si>
  <si>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</si>
  <si>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</si>
  <si>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</si>
  <si>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</si>
  <si>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</si>
  <si>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</si>
  <si>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</si>
  <si>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</si>
  <si>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</si>
  <si>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</si>
  <si>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</si>
  <si>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</si>
  <si>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</si>
  <si>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</si>
  <si>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</si>
  <si>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</si>
  <si>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</si>
  <si>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</si>
  <si>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</si>
  <si>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</si>
  <si>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</si>
  <si>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</si>
  <si>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</si>
  <si>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</si>
  <si>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</si>
  <si>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</si>
  <si>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</si>
  <si>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</si>
  <si>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</si>
  <si>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</si>
  <si>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</si>
  <si>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</si>
  <si>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</si>
  <si>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</si>
  <si>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</si>
  <si>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</si>
  <si>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</si>
  <si>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</si>
  <si>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</si>
  <si>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</si>
  <si>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</si>
  <si>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</si>
  <si>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</si>
  <si>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</si>
  <si>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</si>
  <si>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</si>
  <si>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</si>
  <si>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</si>
  <si>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</si>
  <si>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</si>
  <si>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</si>
  <si>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</si>
  <si>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</si>
  <si>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</si>
  <si>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</si>
  <si>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</si>
  <si>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</si>
  <si>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</si>
  <si>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</si>
  <si>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</si>
  <si>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</si>
  <si>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</si>
  <si>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</si>
  <si>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</si>
  <si>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</si>
  <si>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</si>
  <si>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</si>
  <si>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</si>
  <si>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</si>
  <si>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</si>
  <si>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</si>
  <si>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</si>
  <si>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</si>
  <si>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</si>
  <si>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</si>
  <si>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</si>
  <si>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</si>
  <si>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</si>
  <si>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</si>
  <si>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</si>
  <si>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</si>
  <si>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</si>
  <si>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</si>
  <si>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</si>
  <si>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</si>
  <si>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</si>
  <si>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</si>
  <si>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</si>
  <si>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</si>
  <si>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</si>
  <si>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</si>
  <si>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</si>
  <si>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</si>
  <si>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</si>
  <si>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</si>
  <si>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</si>
  <si>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</si>
  <si>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</si>
  <si>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</si>
  <si>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</si>
  <si>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</si>
  <si>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</si>
  <si>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</si>
  <si>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</si>
  <si>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</si>
  <si>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</si>
  <si>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</si>
  <si>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</si>
  <si>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</si>
  <si>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</si>
  <si>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</si>
  <si>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</si>
  <si>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</si>
  <si>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</si>
  <si>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</si>
  <si>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</si>
  <si>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</si>
  <si>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</si>
  <si>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</si>
  <si>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</si>
  <si>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</si>
  <si>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</si>
  <si>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</si>
  <si>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</si>
  <si>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</si>
  <si>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</si>
  <si>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</si>
  <si>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</si>
  <si>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</si>
  <si>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</si>
  <si>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</si>
  <si>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</si>
  <si>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</si>
  <si>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</si>
  <si>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</si>
  <si>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</si>
  <si>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</si>
  <si>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</si>
  <si>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</si>
  <si>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</si>
  <si>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</si>
  <si>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</si>
  <si>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</si>
  <si>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</si>
  <si>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</si>
  <si>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</si>
  <si>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</si>
  <si>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</si>
  <si>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</si>
  <si>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</si>
  <si>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</si>
  <si>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</si>
  <si>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</si>
  <si>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</si>
  <si>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</si>
  <si>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</si>
  <si>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</si>
  <si>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</si>
  <si>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</si>
  <si>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</si>
  <si>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</si>
  <si>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</si>
  <si>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</si>
  <si>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</si>
  <si>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</si>
  <si>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</si>
  <si>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</si>
  <si>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</si>
  <si>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</si>
  <si>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</si>
  <si>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</si>
  <si>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</si>
  <si>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</si>
  <si>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</si>
  <si>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</si>
  <si>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</si>
  <si>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</si>
  <si>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</si>
  <si>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</si>
  <si>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</si>
  <si>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</si>
  <si>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</si>
  <si>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</si>
  <si>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</si>
  <si>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</si>
  <si>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</si>
  <si>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</si>
  <si>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</si>
  <si>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</si>
  <si>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</si>
  <si>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</si>
  <si>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</si>
  <si>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</si>
  <si>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</si>
  <si>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</si>
  <si>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</si>
  <si>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</si>
  <si>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</si>
  <si>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</si>
  <si>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</si>
  <si>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</si>
  <si>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</si>
  <si>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</si>
  <si>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</si>
  <si>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</si>
  <si>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</si>
  <si>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</si>
  <si>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</si>
  <si>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</si>
  <si>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</si>
  <si>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</si>
  <si>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</si>
  <si>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</si>
  <si>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</si>
  <si>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</si>
  <si>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</si>
  <si>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</si>
  <si>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</si>
  <si>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</si>
  <si>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</si>
  <si>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</si>
  <si>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</si>
  <si>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</si>
  <si>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</si>
  <si>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</si>
  <si>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</si>
  <si>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</si>
  <si>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</si>
  <si>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</si>
  <si>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</si>
  <si>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</si>
  <si>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</si>
  <si>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</si>
  <si>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</si>
  <si>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</si>
  <si>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</si>
  <si>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</si>
  <si>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</si>
  <si>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</si>
  <si>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</si>
  <si>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</si>
  <si>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</si>
  <si>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</si>
  <si>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</si>
  <si>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</si>
  <si>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</si>
  <si>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</si>
  <si>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</si>
  <si>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</si>
  <si>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</si>
  <si>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</si>
  <si>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</si>
  <si>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</si>
  <si>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</si>
  <si>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</si>
  <si>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</si>
  <si>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</si>
  <si>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</si>
  <si>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</si>
  <si>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</si>
  <si>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</si>
  <si>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</si>
  <si>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</si>
  <si>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</si>
  <si>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</si>
  <si>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</si>
  <si>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</si>
  <si>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</si>
  <si>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</si>
  <si>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</si>
  <si>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</si>
  <si>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</si>
  <si>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</si>
  <si>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</si>
  <si>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</si>
  <si>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</si>
  <si>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</si>
  <si>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</si>
  <si>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</si>
  <si>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</si>
  <si>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</si>
  <si>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</si>
  <si>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</si>
  <si>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</si>
  <si>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</si>
  <si>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</si>
  <si>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</si>
  <si>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</si>
  <si>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</si>
  <si>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</si>
  <si>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</si>
  <si>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</si>
  <si>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</si>
  <si>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</si>
  <si>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</si>
  <si>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</si>
  <si>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</si>
  <si>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</si>
  <si>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</si>
  <si>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</si>
  <si>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</si>
  <si>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</si>
  <si>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</si>
  <si>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</si>
  <si>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</si>
  <si>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</si>
  <si>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</si>
  <si>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</si>
  <si>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</si>
  <si>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</si>
  <si>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</si>
  <si>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</si>
  <si>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</si>
  <si>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</si>
  <si>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</si>
  <si>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</si>
  <si>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</si>
  <si>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</si>
  <si>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</si>
  <si>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</si>
  <si>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</si>
  <si>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</si>
  <si>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</si>
  <si>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</si>
  <si>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</si>
  <si>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</si>
  <si>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</si>
  <si>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</si>
  <si>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</si>
  <si>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</si>
  <si>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</si>
  <si>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</si>
  <si>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</si>
  <si>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</si>
  <si>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</si>
  <si>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</si>
  <si>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</si>
  <si>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</si>
  <si>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</si>
  <si>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</si>
  <si>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</si>
  <si>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</si>
  <si>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</si>
  <si>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</si>
  <si>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</si>
  <si>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</si>
  <si>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</si>
  <si>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</si>
  <si>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</si>
  <si>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</si>
  <si>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</si>
  <si>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</si>
  <si>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</si>
  <si>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</si>
  <si>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</si>
  <si>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</si>
  <si>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</si>
  <si>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</si>
  <si>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</si>
  <si>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</si>
  <si>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</si>
  <si>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</si>
  <si>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</si>
  <si>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</si>
  <si>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</si>
  <si>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</si>
  <si>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</si>
  <si>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</si>
  <si>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</si>
  <si>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</si>
  <si>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</si>
  <si>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</si>
  <si>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</si>
  <si>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</si>
  <si>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</si>
  <si>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</si>
  <si>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</si>
  <si>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</si>
  <si>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</si>
  <si>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</si>
  <si>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</si>
  <si>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</si>
  <si>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</si>
  <si>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</si>
  <si>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</si>
  <si>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</si>
  <si>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</si>
  <si>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</si>
  <si>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</si>
  <si>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</si>
  <si>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</si>
  <si>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</si>
  <si>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</si>
  <si>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</si>
  <si>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</si>
  <si>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</si>
  <si>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</si>
  <si>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</si>
  <si>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</si>
  <si>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</si>
  <si>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</si>
  <si>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</si>
  <si>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</si>
  <si>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</si>
  <si>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</si>
  <si>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</si>
  <si>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</si>
  <si>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</si>
  <si>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</si>
  <si>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</si>
  <si>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</si>
  <si>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</si>
  <si>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</si>
  <si>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</si>
  <si>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</si>
  <si>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</si>
  <si>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</si>
  <si>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</si>
  <si>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</si>
  <si>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</si>
  <si>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</si>
  <si>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</si>
  <si>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</si>
  <si>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</si>
  <si>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</si>
  <si>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</si>
  <si>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</si>
  <si>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</si>
  <si>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</si>
  <si>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</si>
  <si>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</si>
  <si>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</si>
  <si>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</si>
  <si>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</si>
  <si>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</si>
  <si>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</si>
  <si>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</si>
  <si>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</si>
  <si>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</si>
  <si>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</si>
  <si>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</si>
  <si>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</si>
  <si>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</si>
  <si>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</si>
  <si>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</si>
  <si>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</si>
  <si>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</si>
  <si>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</si>
  <si>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</si>
  <si>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</si>
  <si>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</si>
  <si>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</si>
  <si>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</si>
  <si>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</si>
  <si>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</si>
  <si>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</si>
  <si>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</si>
  <si>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</si>
  <si>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</si>
  <si>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</si>
  <si>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</si>
  <si>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</si>
  <si>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</si>
  <si>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</si>
  <si>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</si>
  <si>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</si>
  <si>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</si>
  <si>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</si>
  <si>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</si>
  <si>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</si>
  <si>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</si>
  <si>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</si>
  <si>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</si>
  <si>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</si>
  <si>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</si>
  <si>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</si>
  <si>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</si>
  <si>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</si>
  <si>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</si>
  <si>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</si>
  <si>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</si>
  <si>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</si>
  <si>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</si>
  <si>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</si>
  <si>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</si>
  <si>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</si>
  <si>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</si>
  <si>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</si>
  <si>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</si>
  <si>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</si>
  <si>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</si>
  <si>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</si>
  <si>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</si>
  <si>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</si>
  <si>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</si>
  <si>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</si>
  <si>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</si>
  <si>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</si>
  <si>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</si>
  <si>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</si>
  <si>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</si>
  <si>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</si>
  <si>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</si>
  <si>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</si>
  <si>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</si>
  <si>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</si>
  <si>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</si>
  <si>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</si>
  <si>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</si>
  <si>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</si>
  <si>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</si>
  <si>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</si>
  <si>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</si>
  <si>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</si>
  <si>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</si>
  <si>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</si>
  <si>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</si>
  <si>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</si>
  <si>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</si>
  <si>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</si>
  <si>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</si>
  <si>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</si>
  <si>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</si>
  <si>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</si>
  <si>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</si>
  <si>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</si>
  <si>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</si>
  <si>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</si>
  <si>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</si>
  <si>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</si>
  <si>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</si>
  <si>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</si>
  <si>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</si>
  <si>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</si>
  <si>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</si>
  <si>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</si>
  <si>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</si>
  <si>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</si>
  <si>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</si>
  <si>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</si>
  <si>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</si>
  <si>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</si>
  <si>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</si>
  <si>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</si>
  <si>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</si>
  <si>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</si>
  <si>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</si>
  <si>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</si>
  <si>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</si>
  <si>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</si>
  <si>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</si>
  <si>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</si>
  <si>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</si>
  <si>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</si>
  <si>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</si>
  <si>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</si>
  <si>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</si>
  <si>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</si>
  <si>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</si>
  <si>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</si>
  <si>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</si>
  <si>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</si>
  <si>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</si>
  <si>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</si>
  <si>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</si>
  <si>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</si>
  <si>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</si>
  <si>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</si>
  <si>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</si>
  <si>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</si>
  <si>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</si>
  <si>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</si>
  <si>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</si>
  <si>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</si>
  <si>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</si>
  <si>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</si>
  <si>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</si>
  <si>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</si>
  <si>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</si>
  <si>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</si>
  <si>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</si>
  <si>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</si>
  <si>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</si>
  <si>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</si>
  <si>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</si>
  <si>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</si>
  <si>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</si>
  <si>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</si>
  <si>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</si>
  <si>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</si>
  <si>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</si>
  <si>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</si>
  <si>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</si>
  <si>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</si>
  <si>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</si>
  <si>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</si>
  <si>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</si>
  <si>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</si>
  <si>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</si>
  <si>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</si>
  <si>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</si>
  <si>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</si>
  <si>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</si>
  <si>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</si>
  <si>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</si>
  <si>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</si>
  <si>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</si>
  <si>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</si>
  <si>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</si>
  <si>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</si>
  <si>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</si>
  <si>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</si>
  <si>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</si>
  <si>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</si>
  <si>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</si>
  <si>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</si>
  <si>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</si>
  <si>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</si>
  <si>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</si>
  <si>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</si>
  <si>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</si>
  <si>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</si>
  <si>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</si>
  <si>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</si>
  <si>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</si>
  <si>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</si>
  <si>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</si>
  <si>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</si>
  <si>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</si>
  <si>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</si>
  <si>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</si>
  <si>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</si>
  <si>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</si>
  <si>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</si>
  <si>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</si>
  <si>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</si>
  <si>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</si>
  <si>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</si>
  <si>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</si>
  <si>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</si>
  <si>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</si>
  <si>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</si>
  <si>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</si>
  <si>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</si>
  <si>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</si>
  <si>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</si>
  <si>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</si>
  <si>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</si>
  <si>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</si>
  <si>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</si>
  <si>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</si>
  <si>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</si>
  <si>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</si>
  <si>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</si>
  <si>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</si>
  <si>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</si>
  <si>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</si>
  <si>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</si>
  <si>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</si>
  <si>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</si>
  <si>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</si>
  <si>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</si>
  <si>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</si>
  <si>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</si>
  <si>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</si>
  <si>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</si>
  <si>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</si>
  <si>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</si>
  <si>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</si>
  <si>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</si>
  <si>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</si>
  <si>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</si>
  <si>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</si>
  <si>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</si>
  <si>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</si>
  <si>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</si>
  <si>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</si>
  <si>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</si>
  <si>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</si>
  <si>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</si>
  <si>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</si>
  <si>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</si>
  <si>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</si>
  <si>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</si>
  <si>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</si>
  <si>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</si>
  <si>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</si>
  <si>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</si>
  <si>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</si>
  <si>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</si>
  <si>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</si>
  <si>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</si>
  <si>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</si>
  <si>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</si>
  <si>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</si>
  <si>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</si>
  <si>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</si>
  <si>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</si>
  <si>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</si>
  <si>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</si>
  <si>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</si>
  <si>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</si>
  <si>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</si>
  <si>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</si>
  <si>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</si>
  <si>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</si>
  <si>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</si>
  <si>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</si>
  <si>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</si>
  <si>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</si>
  <si>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</si>
  <si>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</si>
  <si>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</si>
  <si>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</si>
  <si>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</si>
  <si>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</si>
  <si>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</si>
  <si>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</si>
  <si>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</si>
  <si>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</si>
  <si>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</si>
  <si>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</si>
  <si>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</si>
  <si>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</si>
  <si>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</si>
  <si>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</si>
  <si>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</si>
  <si>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</si>
  <si>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</si>
  <si>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</si>
  <si>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</si>
  <si>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</si>
  <si>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</si>
  <si>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</si>
  <si>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</si>
  <si>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</si>
  <si>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</si>
  <si>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</si>
  <si>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</si>
  <si>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</si>
  <si>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</si>
  <si>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</si>
  <si>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</si>
  <si>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</si>
  <si>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</si>
  <si>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</si>
  <si>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</si>
  <si>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</si>
  <si>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</si>
  <si>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</si>
  <si>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</si>
  <si>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</si>
  <si>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</si>
  <si>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</si>
  <si>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</si>
  <si>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</si>
  <si>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</si>
  <si>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</si>
  <si>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</si>
  <si>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</si>
  <si>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</si>
  <si>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</si>
  <si>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</si>
  <si>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</si>
  <si>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</si>
  <si>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</si>
  <si>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</si>
  <si>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</si>
  <si>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</si>
  <si>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</si>
  <si>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</si>
  <si>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</si>
  <si>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</si>
  <si>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</si>
  <si>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</si>
  <si>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</si>
  <si>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</si>
  <si>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</si>
  <si>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</si>
  <si>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</si>
  <si>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</si>
  <si>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</si>
  <si>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</si>
  <si>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</si>
  <si>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</si>
  <si>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</si>
  <si>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</si>
  <si>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</si>
  <si>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</si>
  <si>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</si>
  <si>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</si>
  <si>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</si>
  <si>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</si>
  <si>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</si>
  <si>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</si>
  <si>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</si>
  <si>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</si>
  <si>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</si>
  <si>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</si>
  <si>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</si>
  <si>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</si>
  <si>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</si>
  <si>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</si>
  <si>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</si>
  <si>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</si>
  <si>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</si>
  <si>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</si>
  <si>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</si>
  <si>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</si>
  <si>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</si>
  <si>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</si>
  <si>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</si>
  <si>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</si>
  <si>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</si>
  <si>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</si>
  <si>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</si>
  <si>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</si>
  <si>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</si>
  <si>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</si>
  <si>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</si>
  <si>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</si>
  <si>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</si>
  <si>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</si>
  <si>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</si>
  <si>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</si>
  <si>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</si>
  <si>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</si>
  <si>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</si>
  <si>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</si>
  <si>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</si>
  <si>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</si>
  <si>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</si>
  <si>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</si>
  <si>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</si>
  <si>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</si>
  <si>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</si>
  <si>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</si>
  <si>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</si>
  <si>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</si>
  <si>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</si>
  <si>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</si>
  <si>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</si>
  <si>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</si>
  <si>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</si>
  <si>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</si>
  <si>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</si>
  <si>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</si>
  <si>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</si>
  <si>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</si>
  <si>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</si>
  <si>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</si>
  <si>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</si>
  <si>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</si>
  <si>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</si>
  <si>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</si>
  <si>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</si>
  <si>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</si>
  <si>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</si>
  <si>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</si>
  <si>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</si>
  <si>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</si>
  <si>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</si>
  <si>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</si>
  <si>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</si>
  <si>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</si>
  <si>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</si>
  <si>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</si>
  <si>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</si>
  <si>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</si>
  <si>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</si>
  <si>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</si>
  <si>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</si>
  <si>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</si>
  <si>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</si>
  <si>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</si>
  <si>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</si>
  <si>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</si>
  <si>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</si>
  <si>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</si>
  <si>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</si>
  <si>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</si>
  <si>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</si>
  <si>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</si>
  <si>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</si>
  <si>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</si>
  <si>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</si>
  <si>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</si>
  <si>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</si>
  <si>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</si>
  <si>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</si>
  <si>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</si>
  <si>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</si>
  <si>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</si>
  <si>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</si>
  <si>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</si>
  <si>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</si>
  <si>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</si>
  <si>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</si>
  <si>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</si>
  <si>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</si>
  <si>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</si>
  <si>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</si>
  <si>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</si>
  <si>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</si>
  <si>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</si>
  <si>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</si>
  <si>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</si>
  <si>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</si>
  <si>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</si>
  <si>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</si>
  <si>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</si>
  <si>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</si>
  <si>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</si>
  <si>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</si>
  <si>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</si>
  <si>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</si>
  <si>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</si>
  <si>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</si>
  <si>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</si>
  <si>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</si>
  <si>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</si>
  <si>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</si>
  <si>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</si>
  <si>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</si>
  <si>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</si>
  <si>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</si>
  <si>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</si>
  <si>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</si>
  <si>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</si>
  <si>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</si>
  <si>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</si>
  <si>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</si>
  <si>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</si>
  <si>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</si>
  <si>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</si>
  <si>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</si>
  <si>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</si>
  <si>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</si>
  <si>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</si>
  <si>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</si>
  <si>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</si>
  <si>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</si>
  <si>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</si>
  <si>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</si>
  <si>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</si>
  <si>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</si>
  <si>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</si>
  <si>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</si>
  <si>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</si>
  <si>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</si>
  <si>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</si>
  <si>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</si>
  <si>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</si>
  <si>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</si>
  <si>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</si>
  <si>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</si>
  <si>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</si>
  <si>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</si>
  <si>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</si>
  <si>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</si>
  <si>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</si>
  <si>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</si>
  <si>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</si>
  <si>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</si>
  <si>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</si>
  <si>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</si>
  <si>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</si>
  <si>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</si>
  <si>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</si>
  <si>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</si>
  <si>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</si>
  <si>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</si>
  <si>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</si>
  <si>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</si>
  <si>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</si>
  <si>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</si>
  <si>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</si>
  <si>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</si>
  <si>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</si>
  <si>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</si>
  <si>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</si>
  <si>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</si>
  <si>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</si>
  <si>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</si>
  <si>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</si>
  <si>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</si>
  <si>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</si>
  <si>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</si>
  <si>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</si>
  <si>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</si>
  <si>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</si>
  <si>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</si>
  <si>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</si>
  <si>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</si>
  <si>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</si>
  <si>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</si>
  <si>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</si>
  <si>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</si>
  <si>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</si>
  <si>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</si>
  <si>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</si>
  <si>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</si>
  <si>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</si>
  <si>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</si>
  <si>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</si>
  <si>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</si>
  <si>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</si>
  <si>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</si>
  <si>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</si>
  <si>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</si>
  <si>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</si>
  <si>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</si>
  <si>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</si>
  <si>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</si>
  <si>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</si>
  <si>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</si>
  <si>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</si>
  <si>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</si>
  <si>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</si>
  <si>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</si>
  <si>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</si>
  <si>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</si>
  <si>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</si>
  <si>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</si>
  <si>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</si>
  <si>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</si>
  <si>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</si>
  <si>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</si>
  <si>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</si>
  <si>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</si>
  <si>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</si>
  <si>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</si>
  <si>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</si>
  <si>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</si>
  <si>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</si>
  <si>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</si>
  <si>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</si>
  <si>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</si>
  <si>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</si>
  <si>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</si>
  <si>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</si>
  <si>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</si>
  <si>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</si>
  <si>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</si>
  <si>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</si>
  <si>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</si>
  <si>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</si>
  <si>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</si>
  <si>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</si>
  <si>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</si>
  <si>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</si>
  <si>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</si>
  <si>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</si>
  <si>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</si>
  <si>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</si>
  <si>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</si>
  <si>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</si>
  <si>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</si>
  <si>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</si>
  <si>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</si>
  <si>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</si>
  <si>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</si>
  <si>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</si>
  <si>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</si>
  <si>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</si>
  <si>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</si>
  <si>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</si>
  <si>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</si>
  <si>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</si>
  <si>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</si>
  <si>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</si>
  <si>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</si>
  <si>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</si>
  <si>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</si>
  <si>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</si>
  <si>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</si>
  <si>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</si>
  <si>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</si>
  <si>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</si>
  <si>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</si>
  <si>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</si>
  <si>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</si>
  <si>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</si>
  <si>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</si>
  <si>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</si>
  <si>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</si>
  <si>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</si>
  <si>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</si>
  <si>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</si>
  <si>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</si>
  <si>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</si>
  <si>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</si>
  <si>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</si>
  <si>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</si>
  <si>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</si>
  <si>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</si>
  <si>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</si>
  <si>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</si>
  <si>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</si>
  <si>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</si>
  <si>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</si>
  <si>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</si>
  <si>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</si>
  <si>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</si>
  <si>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</si>
  <si>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</si>
  <si>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</si>
  <si>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</si>
  <si>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</si>
  <si>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</si>
  <si>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</si>
  <si>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</si>
  <si>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</si>
  <si>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</si>
  <si>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</si>
  <si>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</si>
  <si>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</si>
  <si>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</si>
  <si>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</si>
  <si>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</si>
  <si>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</si>
  <si>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</si>
  <si>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</si>
  <si>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</si>
  <si>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</si>
  <si>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</si>
  <si>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</si>
  <si>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</si>
  <si>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</si>
  <si>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</si>
  <si>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</si>
  <si>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</si>
  <si>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</si>
  <si>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</si>
  <si>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</si>
  <si>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</si>
  <si>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</si>
  <si>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</si>
  <si>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</si>
  <si>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</si>
  <si>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</si>
  <si>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</si>
  <si>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</si>
  <si>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</si>
  <si>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</si>
  <si>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</si>
  <si>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</si>
  <si>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</si>
  <si>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</si>
  <si>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</si>
  <si>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</si>
  <si>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</si>
  <si>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</si>
  <si>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</si>
  <si>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</si>
  <si>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</si>
  <si>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</si>
  <si>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</si>
  <si>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</si>
  <si>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</si>
  <si>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</si>
  <si>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</si>
  <si>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</si>
  <si>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</si>
  <si>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</si>
  <si>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</si>
  <si>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</si>
  <si>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</si>
  <si>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</si>
  <si>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</si>
  <si>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</si>
  <si>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</si>
  <si>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</si>
  <si>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</si>
  <si>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</si>
  <si>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</si>
  <si>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</si>
  <si>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</si>
  <si>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</si>
  <si>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</si>
  <si>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</si>
  <si>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</si>
  <si>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</si>
  <si>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</si>
  <si>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</si>
  <si>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</si>
  <si>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</si>
  <si>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</si>
  <si>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</si>
  <si>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</si>
  <si>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</si>
  <si>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</si>
  <si>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</si>
  <si>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</si>
  <si>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</si>
  <si>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</si>
  <si>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</si>
  <si>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</si>
  <si>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</si>
  <si>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</si>
  <si>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</si>
  <si>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</si>
  <si>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</si>
  <si>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</si>
  <si>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</si>
  <si>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</si>
  <si>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</si>
  <si>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</si>
  <si>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</si>
  <si>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</si>
  <si>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</si>
  <si>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</si>
  <si>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</si>
  <si>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</si>
  <si>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</si>
  <si>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</si>
  <si>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</si>
  <si>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</si>
  <si>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</si>
  <si>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</si>
  <si>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</si>
  <si>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</si>
  <si>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</si>
  <si>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</si>
  <si>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</si>
  <si>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</si>
  <si>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</si>
  <si>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</si>
  <si>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</si>
  <si>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</si>
  <si>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</si>
  <si>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</si>
  <si>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</si>
  <si>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</si>
  <si>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</si>
  <si>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</si>
  <si>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</si>
  <si>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</si>
  <si>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</si>
  <si>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</si>
  <si>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</si>
  <si>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</si>
  <si>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</si>
  <si>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</si>
  <si>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</si>
  <si>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</si>
  <si>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</si>
  <si>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</si>
  <si>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</si>
  <si>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</si>
  <si>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</si>
  <si>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</si>
  <si>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</si>
  <si>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</si>
  <si>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</si>
  <si>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</si>
  <si>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</si>
  <si>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</si>
  <si>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</si>
  <si>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</si>
  <si>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</si>
  <si>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</si>
  <si>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</si>
  <si>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</si>
  <si>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</si>
  <si>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</si>
  <si>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</si>
  <si>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</si>
  <si>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</si>
  <si>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</si>
  <si>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</si>
  <si>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</si>
  <si>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</si>
  <si>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</si>
  <si>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</si>
  <si>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</si>
  <si>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</si>
  <si>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</si>
  <si>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</si>
  <si>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</si>
  <si>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</si>
  <si>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</si>
  <si>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</si>
  <si>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</si>
  <si>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</si>
  <si>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</si>
  <si>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</si>
  <si>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</si>
  <si>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</si>
  <si>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</si>
  <si>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</si>
  <si>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</si>
  <si>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</si>
  <si>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</si>
  <si>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</si>
  <si>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</si>
  <si>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</si>
  <si>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</si>
  <si>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</si>
  <si>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</si>
  <si>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</si>
  <si>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</si>
  <si>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</si>
  <si>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</si>
  <si>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</si>
  <si>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</si>
  <si>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</si>
  <si>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</si>
  <si>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</si>
  <si>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</si>
  <si>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</si>
  <si>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</si>
  <si>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</si>
  <si>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</si>
  <si>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</si>
  <si>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</si>
  <si>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</si>
  <si>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</si>
  <si>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</si>
  <si>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</si>
  <si>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</si>
  <si>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</si>
  <si>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</si>
  <si>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</si>
  <si>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</si>
  <si>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</si>
  <si>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</si>
  <si>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</si>
  <si>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</si>
  <si>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</si>
  <si>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</si>
  <si>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</si>
  <si>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</si>
  <si>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</si>
  <si>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</si>
  <si>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</si>
  <si>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</si>
  <si>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</si>
  <si>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</si>
  <si>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</si>
  <si>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</si>
  <si>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</si>
  <si>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</si>
  <si>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</si>
  <si>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</si>
  <si>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</si>
  <si>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</si>
  <si>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</si>
  <si>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</si>
  <si>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</si>
  <si>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</si>
  <si>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</si>
  <si>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</si>
  <si>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</si>
  <si>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</si>
  <si>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</si>
  <si>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</si>
  <si>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</si>
  <si>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</si>
  <si>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</si>
  <si>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</si>
  <si>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</si>
  <si>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</si>
  <si>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</si>
  <si>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</si>
  <si>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</si>
  <si>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</si>
  <si>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</si>
  <si>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</si>
  <si>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</si>
  <si>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</si>
  <si>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</si>
  <si>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</si>
  <si>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</si>
  <si>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</si>
  <si>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</si>
  <si>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</si>
  <si>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</si>
  <si>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</si>
  <si>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</si>
  <si>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</si>
  <si>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</si>
  <si>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</si>
  <si>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</si>
  <si>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</si>
  <si>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</si>
  <si>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</si>
  <si>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</si>
  <si>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</si>
  <si>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</si>
  <si>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</si>
  <si>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</si>
  <si>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</si>
  <si>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</si>
  <si>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</si>
  <si>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</si>
  <si>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</si>
  <si>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</si>
  <si>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</si>
  <si>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</si>
  <si>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</si>
  <si>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</si>
  <si>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</si>
  <si>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</si>
  <si>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</si>
  <si>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</si>
  <si>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</si>
  <si>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</si>
  <si>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</si>
  <si>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</si>
  <si>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</si>
  <si>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</si>
  <si>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</si>
  <si>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</si>
  <si>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</si>
  <si>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</si>
  <si>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</si>
  <si>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</si>
  <si>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</si>
  <si>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</si>
  <si>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</si>
  <si>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</si>
  <si>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</si>
  <si>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</si>
  <si>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</si>
  <si>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</si>
  <si>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</si>
  <si>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</si>
  <si>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</si>
  <si>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</si>
  <si>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</si>
  <si>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</si>
  <si>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</si>
  <si>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</si>
  <si>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</si>
  <si>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</si>
  <si>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</si>
  <si>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</si>
  <si>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</si>
  <si>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</si>
  <si>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</si>
  <si>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</si>
  <si>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</si>
  <si>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</si>
  <si>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</si>
  <si>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</si>
  <si>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</si>
  <si>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</si>
  <si>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</si>
  <si>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</si>
  <si>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</si>
  <si>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</si>
  <si>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</si>
  <si>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</si>
  <si>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</si>
  <si>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</si>
  <si>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</si>
  <si>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</si>
  <si>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</si>
  <si>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</si>
  <si>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</si>
  <si>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</si>
  <si>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</si>
  <si>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</si>
  <si>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</si>
  <si>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</si>
  <si>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</si>
  <si>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</si>
  <si>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</si>
  <si>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</si>
  <si>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</si>
  <si>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</si>
  <si>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</si>
  <si>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</si>
  <si>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</si>
  <si>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</si>
  <si>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</si>
  <si>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</si>
  <si>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</si>
  <si>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</si>
  <si>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</si>
  <si>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</si>
  <si>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</si>
  <si>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</si>
  <si>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</si>
  <si>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</si>
  <si>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</si>
  <si>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</si>
  <si>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</si>
  <si>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</si>
  <si>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</si>
  <si>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</si>
  <si>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</si>
  <si>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</si>
  <si>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</si>
  <si>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</si>
  <si>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</si>
  <si>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</si>
  <si>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</si>
  <si>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</si>
  <si>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</si>
  <si>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</si>
  <si>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</si>
  <si>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</si>
  <si>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</si>
  <si>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</si>
  <si>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</si>
  <si>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</si>
  <si>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</si>
  <si>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</si>
  <si>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</si>
  <si>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</si>
  <si>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</si>
  <si>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</si>
  <si>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</si>
  <si>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</si>
  <si>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</si>
  <si>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</si>
  <si>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</si>
  <si>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</si>
  <si>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</si>
  <si>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</si>
  <si>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</si>
  <si>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</si>
  <si>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</si>
  <si>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</si>
  <si>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</si>
  <si>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</si>
  <si>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</si>
  <si>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</si>
  <si>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</si>
  <si>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</si>
  <si>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</si>
  <si>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</si>
  <si>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</si>
  <si>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</si>
  <si>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</si>
  <si>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</si>
  <si>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</si>
  <si>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</si>
  <si>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</si>
  <si>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</si>
  <si>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</si>
  <si>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</si>
  <si>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</si>
  <si>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</si>
  <si>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</si>
  <si>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</si>
  <si>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</si>
  <si>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</si>
  <si>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</si>
  <si>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</si>
  <si>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</si>
  <si>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</si>
  <si>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</si>
  <si>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</si>
  <si>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</si>
  <si>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</si>
  <si>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</si>
  <si>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</si>
  <si>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</si>
  <si>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</si>
  <si>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</si>
  <si>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</si>
  <si>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</si>
  <si>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</si>
  <si>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</si>
  <si>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</si>
  <si>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</si>
  <si>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</si>
  <si>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</si>
  <si>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</si>
  <si>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</si>
  <si>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</si>
  <si>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</si>
  <si>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</si>
  <si>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</si>
  <si>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</si>
  <si>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</si>
  <si>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</si>
  <si>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</si>
  <si>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</si>
  <si>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</si>
  <si>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</si>
  <si>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</si>
  <si>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</si>
  <si>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</si>
  <si>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</si>
  <si>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</si>
  <si>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</si>
  <si>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</si>
  <si>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</si>
  <si>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</si>
  <si>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</si>
  <si>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</si>
  <si>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</si>
  <si>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</si>
  <si>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</si>
  <si>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</si>
  <si>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</si>
  <si>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</si>
  <si>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</si>
  <si>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</si>
  <si>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</si>
  <si>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</si>
  <si>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</si>
  <si>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</si>
  <si>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</si>
  <si>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</si>
  <si>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</si>
  <si>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</si>
  <si>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</si>
  <si>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</si>
  <si>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</si>
  <si>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</si>
  <si>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</si>
  <si>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</si>
  <si>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</si>
  <si>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</si>
  <si>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</si>
  <si>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</si>
  <si>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</si>
  <si>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</si>
  <si>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</si>
  <si>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</si>
  <si>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</si>
  <si>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</si>
  <si>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</si>
  <si>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</si>
  <si>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</si>
  <si>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</si>
  <si>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</si>
  <si>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</si>
  <si>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</si>
  <si>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</si>
  <si>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</si>
  <si>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</si>
  <si>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</si>
  <si>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</si>
  <si>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</si>
  <si>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</si>
  <si>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</si>
  <si>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</si>
  <si>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</si>
  <si>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</si>
  <si>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</si>
  <si>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</si>
  <si>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</si>
  <si>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</si>
  <si>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</si>
  <si>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</si>
  <si>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</si>
  <si>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</si>
  <si>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</si>
  <si>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</si>
  <si>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</si>
  <si>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</si>
  <si>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</si>
  <si>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</si>
  <si>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</si>
  <si>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</si>
  <si>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</si>
  <si>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</si>
  <si>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</si>
  <si>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</si>
  <si>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</si>
  <si>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</si>
  <si>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</si>
  <si>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</si>
  <si>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</si>
  <si>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</si>
  <si>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</si>
  <si>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</si>
  <si>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</si>
  <si>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</si>
  <si>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</si>
  <si>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</si>
  <si>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</si>
  <si>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</si>
  <si>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</si>
  <si>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</si>
  <si>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</si>
  <si>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</si>
  <si>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</si>
  <si>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</si>
  <si>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</si>
  <si>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</si>
  <si>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</si>
  <si>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</si>
  <si>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</si>
  <si>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</si>
  <si>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</si>
  <si>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</si>
  <si>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</si>
  <si>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</si>
  <si>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</si>
  <si>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</si>
  <si>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</si>
  <si>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</si>
  <si>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</si>
  <si>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</si>
  <si>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</si>
  <si>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</si>
  <si>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</si>
  <si>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</si>
  <si>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</si>
  <si>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</si>
  <si>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</si>
  <si>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</si>
  <si>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</si>
  <si>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</si>
  <si>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</si>
  <si>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</si>
  <si>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</si>
  <si>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</si>
  <si>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</si>
  <si>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</si>
  <si>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</si>
  <si>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</si>
  <si>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</si>
  <si>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</si>
  <si>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</si>
  <si>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</si>
  <si>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</si>
  <si>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</si>
  <si>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</si>
  <si>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</si>
  <si>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</si>
  <si>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</si>
  <si>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</si>
  <si>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</si>
  <si>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</si>
  <si>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</si>
  <si>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</si>
  <si>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</si>
  <si>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</si>
  <si>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</si>
  <si>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</si>
  <si>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</si>
  <si>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</si>
  <si>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</si>
  <si>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</si>
  <si>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</si>
  <si>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</si>
  <si>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</si>
  <si>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</si>
  <si>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</si>
  <si>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</si>
  <si>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</si>
  <si>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</si>
  <si>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</si>
  <si>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</si>
  <si>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</si>
  <si>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</si>
  <si>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</si>
  <si>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</si>
  <si>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</si>
  <si>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</si>
  <si>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</si>
  <si>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</si>
  <si>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</si>
  <si>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</si>
  <si>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</si>
  <si>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</si>
  <si>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</si>
  <si>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</si>
  <si>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</si>
  <si>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</si>
  <si>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</si>
  <si>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</si>
  <si>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</si>
  <si>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</si>
  <si>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</si>
  <si>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</si>
  <si>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</si>
  <si>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</si>
  <si>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</si>
  <si>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</si>
  <si>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</si>
  <si>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</si>
  <si>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</si>
  <si>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</si>
  <si>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</si>
  <si>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</si>
  <si>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</si>
  <si>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</si>
  <si>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</si>
  <si>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</si>
  <si>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</si>
  <si>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</si>
  <si>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</si>
  <si>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</si>
  <si>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</si>
  <si>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</si>
  <si>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</si>
  <si>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</si>
  <si>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</si>
  <si>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</si>
  <si>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</si>
  <si>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</si>
  <si>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</si>
  <si>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</si>
  <si>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</si>
  <si>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</si>
  <si>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</si>
  <si>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</si>
  <si>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</si>
  <si>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</si>
  <si>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</si>
  <si>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</si>
  <si>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</si>
  <si>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</si>
  <si>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</si>
  <si>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</si>
  <si>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</si>
  <si>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</si>
  <si>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</si>
  <si>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</si>
  <si>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</si>
  <si>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</si>
  <si>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</si>
  <si>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</si>
  <si>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</si>
  <si>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</si>
  <si>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</si>
  <si>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</si>
  <si>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</si>
  <si>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</si>
  <si>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</si>
  <si>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</si>
  <si>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</si>
  <si>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</si>
  <si>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</si>
  <si>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</si>
  <si>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</si>
  <si>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</si>
  <si>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</si>
  <si>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</si>
  <si>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</si>
  <si>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</si>
  <si>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</si>
  <si>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</si>
  <si>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</si>
  <si>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</si>
  <si>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</si>
  <si>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</si>
  <si>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</si>
  <si>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</si>
  <si>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</si>
  <si>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</si>
  <si>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</si>
  <si>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</si>
  <si>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</si>
  <si>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</si>
  <si>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</si>
  <si>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</si>
  <si>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</si>
  <si>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</si>
  <si>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</si>
  <si>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</si>
  <si>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</si>
  <si>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</si>
  <si>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</si>
  <si>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</si>
  <si>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</si>
  <si>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</si>
  <si>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</si>
  <si>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</si>
  <si>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</si>
  <si>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</si>
  <si>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</si>
  <si>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</si>
  <si>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</si>
  <si>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</si>
  <si>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</si>
  <si>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</si>
  <si>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</si>
  <si>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</si>
  <si>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</si>
  <si>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</si>
  <si>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</si>
  <si>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</si>
  <si>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</si>
  <si>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</si>
  <si>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</si>
  <si>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</si>
  <si>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</si>
  <si>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</si>
  <si>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</si>
  <si>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</si>
  <si>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</si>
  <si>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</si>
  <si>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</si>
  <si>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</si>
  <si>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</si>
  <si>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</si>
  <si>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</si>
  <si>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</si>
  <si>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</si>
  <si>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</si>
  <si>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</si>
  <si>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</si>
  <si>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</si>
  <si>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</si>
  <si>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</si>
  <si>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</si>
  <si>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</si>
  <si>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</si>
  <si>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</si>
  <si>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</si>
  <si>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</si>
  <si>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</si>
  <si>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</si>
  <si>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</si>
  <si>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</si>
  <si>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</si>
  <si>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</si>
  <si>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</si>
  <si>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</si>
  <si>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</si>
  <si>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</si>
  <si>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</si>
  <si>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</si>
  <si>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</si>
  <si>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</si>
  <si>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</si>
  <si>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</si>
  <si>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</si>
  <si>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</si>
  <si>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</si>
  <si>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</si>
  <si>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</si>
  <si>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</si>
  <si>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</si>
  <si>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</si>
  <si>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</si>
  <si>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</si>
  <si>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</si>
  <si>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</si>
  <si>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</si>
  <si>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</si>
  <si>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</si>
  <si>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</si>
  <si>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</si>
  <si>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</si>
  <si>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</si>
  <si>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</si>
  <si>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</si>
  <si>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</si>
  <si>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</si>
  <si>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</si>
  <si>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</si>
  <si>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</si>
  <si>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</si>
  <si>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</si>
  <si>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</si>
  <si>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</si>
  <si>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</si>
  <si>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</si>
  <si>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</si>
  <si>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</si>
  <si>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</si>
  <si>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</si>
  <si>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</si>
  <si>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</si>
  <si>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</si>
  <si>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</si>
  <si>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</si>
  <si>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</si>
  <si>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</si>
  <si>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</si>
  <si>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</si>
  <si>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</si>
  <si>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</si>
  <si>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</si>
  <si>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</si>
  <si>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</si>
  <si>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</si>
  <si>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</si>
  <si>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</si>
  <si>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</si>
  <si>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</si>
  <si>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</si>
  <si>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</si>
  <si>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</si>
  <si>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</si>
  <si>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</si>
  <si>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</si>
  <si>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</si>
  <si>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</si>
  <si>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</si>
  <si>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</si>
  <si>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</si>
  <si>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</si>
  <si>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</si>
  <si>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</si>
  <si>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</si>
  <si>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</si>
  <si>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</si>
  <si>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</si>
  <si>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</si>
  <si>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</si>
  <si>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</si>
  <si>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</si>
  <si>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</si>
  <si>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</si>
  <si>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</si>
  <si>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</si>
  <si>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</si>
  <si>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</si>
  <si>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</si>
  <si>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</si>
  <si>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</si>
  <si>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</si>
  <si>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</si>
  <si>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</si>
  <si>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</si>
  <si>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</si>
  <si>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</si>
  <si>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</si>
  <si>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</si>
  <si>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</si>
  <si>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</si>
  <si>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</si>
  <si>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</si>
  <si>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</si>
  <si>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</si>
  <si>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</si>
  <si>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</si>
  <si>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</si>
  <si>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</si>
  <si>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</si>
  <si>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</si>
  <si>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</si>
  <si>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</si>
  <si>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</si>
  <si>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</si>
  <si>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</si>
  <si>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</si>
  <si>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</si>
  <si>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</si>
  <si>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</si>
  <si>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</si>
  <si>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</si>
  <si>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</si>
  <si>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</si>
  <si>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</si>
  <si>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</si>
  <si>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</si>
  <si>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</si>
  <si>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</si>
  <si>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</si>
  <si>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</si>
  <si>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</si>
  <si>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</si>
  <si>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</si>
  <si>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</si>
  <si>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</si>
  <si>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</si>
  <si>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</si>
  <si>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</si>
  <si>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</si>
  <si>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</si>
  <si>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</si>
  <si>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</si>
  <si>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</si>
  <si>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</si>
  <si>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</si>
  <si>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</si>
  <si>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</si>
  <si>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</si>
  <si>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</si>
  <si>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</si>
  <si>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</si>
  <si>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</si>
  <si>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</si>
  <si>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</si>
  <si>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</si>
  <si>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</si>
  <si>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</si>
  <si>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</si>
  <si>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</si>
  <si>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</si>
  <si>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</si>
  <si>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</si>
  <si>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</si>
  <si>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</si>
  <si>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</si>
  <si>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</si>
  <si>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</si>
  <si>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</si>
  <si>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</si>
  <si>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</si>
  <si>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</si>
  <si>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</si>
  <si>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</si>
  <si>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</si>
  <si>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</si>
  <si>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</si>
  <si>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</si>
  <si>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</si>
  <si>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</si>
  <si>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</si>
  <si>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</si>
  <si>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</si>
  <si>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</si>
  <si>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</si>
  <si>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</si>
  <si>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</si>
  <si>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</si>
  <si>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</si>
  <si>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</si>
  <si>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</si>
  <si>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</si>
  <si>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</si>
  <si>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</si>
  <si>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</si>
  <si>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</si>
  <si>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</si>
  <si>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</si>
  <si>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</si>
  <si>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</si>
  <si>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</si>
  <si>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</si>
  <si>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</si>
  <si>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</si>
  <si>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</si>
  <si>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</si>
  <si>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</si>
  <si>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</si>
  <si>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</si>
  <si>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</si>
  <si>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</si>
  <si>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</si>
  <si>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</si>
  <si>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</si>
  <si>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</si>
  <si>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</si>
  <si>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</si>
  <si>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</si>
  <si>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</si>
  <si>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</si>
  <si>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</si>
  <si>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</si>
  <si>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</si>
  <si>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</si>
  <si>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</si>
  <si>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</si>
  <si>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</si>
  <si>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</si>
  <si>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</si>
  <si>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</si>
  <si>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</si>
  <si>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</si>
  <si>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</si>
  <si>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</si>
  <si>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</si>
  <si>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</si>
  <si>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</si>
  <si>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</si>
  <si>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</si>
  <si>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</si>
  <si>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</si>
  <si>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</si>
  <si>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</si>
  <si>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</si>
  <si>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</si>
  <si>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</si>
  <si>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</si>
  <si>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</si>
  <si>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</si>
  <si>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</si>
  <si>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</si>
  <si>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</si>
  <si>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</si>
  <si>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</si>
  <si>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</si>
  <si>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</si>
  <si>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</si>
  <si>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</si>
  <si>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</si>
  <si>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</si>
  <si>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</si>
  <si>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</si>
  <si>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</si>
  <si>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</si>
  <si>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</si>
  <si>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</si>
  <si>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</si>
  <si>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</si>
  <si>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</si>
  <si>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</si>
  <si>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</si>
  <si>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</si>
  <si>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</si>
  <si>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</si>
  <si>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</si>
  <si>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</si>
  <si>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</si>
  <si>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</si>
  <si>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</si>
  <si>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</si>
  <si>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</si>
  <si>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</si>
  <si>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</si>
  <si>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</si>
  <si>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</si>
  <si>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</si>
  <si>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</si>
  <si>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</si>
  <si>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</si>
  <si>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</si>
  <si>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</si>
  <si>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</si>
  <si>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</si>
  <si>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</si>
  <si>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</si>
  <si>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</si>
  <si>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</si>
  <si>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</si>
  <si>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</si>
  <si>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</si>
  <si>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</si>
  <si>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</si>
  <si>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</si>
  <si>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</si>
  <si>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</si>
  <si>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</si>
  <si>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</si>
  <si>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</si>
  <si>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</si>
  <si>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</si>
  <si>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</si>
  <si>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</si>
  <si>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</si>
  <si>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</si>
  <si>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</si>
  <si>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</si>
  <si>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</si>
  <si>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</si>
  <si>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</si>
  <si>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</si>
  <si>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</si>
  <si>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</si>
  <si>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</si>
  <si>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</si>
  <si>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</si>
  <si>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</si>
  <si>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</si>
  <si>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</si>
  <si>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</si>
  <si>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</si>
  <si>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</si>
  <si>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</si>
  <si>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</si>
  <si>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</si>
  <si>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</si>
  <si>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</si>
  <si>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</si>
  <si>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</si>
  <si>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</si>
  <si>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</si>
  <si>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</si>
  <si>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</si>
  <si>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</si>
  <si>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</si>
  <si>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</si>
  <si>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</si>
  <si>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</si>
  <si>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</si>
  <si>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</si>
  <si>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</si>
  <si>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</si>
  <si>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</si>
  <si>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</si>
  <si>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</si>
  <si>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</si>
  <si>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</si>
  <si>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</si>
  <si>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</si>
  <si>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</si>
  <si>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</si>
  <si>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</si>
  <si>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</si>
  <si>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</si>
  <si>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</si>
  <si>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</si>
  <si>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</si>
  <si>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</si>
  <si>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</si>
  <si>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</si>
  <si>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</si>
  <si>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</si>
  <si>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</si>
  <si>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</si>
  <si>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</si>
  <si>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</si>
  <si>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</si>
  <si>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</si>
  <si>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</si>
  <si>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</si>
  <si>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</si>
  <si>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</si>
  <si>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</si>
  <si>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</si>
  <si>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</si>
  <si>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</si>
  <si>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</si>
  <si>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</si>
  <si>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</si>
  <si>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</si>
  <si>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</si>
  <si>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</si>
  <si>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</si>
  <si>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</si>
  <si>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</si>
  <si>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</si>
  <si>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</si>
  <si>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</si>
  <si>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</si>
  <si>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</si>
  <si>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</si>
  <si>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</si>
  <si>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</si>
  <si>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</si>
  <si>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</si>
  <si>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</si>
  <si>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</si>
  <si>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</si>
  <si>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</si>
  <si>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</si>
  <si>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</si>
  <si>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</si>
  <si>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</si>
  <si>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</si>
  <si>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</si>
  <si>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</si>
  <si>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</si>
  <si>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</si>
  <si>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</si>
  <si>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</si>
  <si>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</si>
  <si>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</si>
  <si>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</si>
  <si>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</si>
  <si>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</si>
  <si>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</si>
  <si>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</si>
  <si>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</si>
  <si>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</si>
  <si>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</si>
  <si>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</si>
  <si>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</si>
  <si>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</si>
  <si>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</si>
  <si>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</si>
  <si>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</si>
  <si>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</si>
  <si>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</si>
  <si>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</si>
  <si>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</si>
  <si>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</si>
  <si>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</si>
  <si>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</si>
  <si>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</si>
  <si>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</si>
  <si>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</si>
  <si>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</si>
  <si>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</si>
  <si>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</si>
  <si>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</si>
  <si>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</si>
  <si>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</si>
  <si>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</si>
  <si>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</si>
  <si>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</si>
  <si>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</si>
  <si>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</si>
  <si>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</si>
  <si>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</si>
  <si>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</si>
  <si>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</si>
  <si>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</si>
  <si>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</si>
  <si>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</si>
  <si>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</si>
  <si>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</si>
  <si>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</si>
  <si>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</si>
  <si>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</si>
  <si>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</si>
  <si>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</si>
  <si>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</si>
  <si>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</si>
  <si>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</si>
  <si>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</si>
  <si>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</si>
  <si>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</si>
  <si>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</si>
  <si>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</si>
  <si>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</si>
  <si>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</si>
  <si>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</si>
  <si>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</si>
  <si>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</si>
  <si>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</si>
  <si>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</si>
  <si>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</si>
  <si>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</si>
  <si>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</si>
  <si>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</si>
  <si>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</si>
  <si>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</si>
  <si>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</si>
  <si>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</si>
  <si>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</si>
  <si>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</si>
  <si>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</si>
  <si>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</si>
  <si>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</si>
  <si>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</si>
  <si>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</si>
  <si>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</si>
  <si>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</si>
  <si>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</si>
  <si>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</si>
  <si>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</si>
  <si>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</si>
  <si>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</si>
  <si>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</si>
  <si>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</si>
  <si>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</si>
  <si>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</si>
  <si>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</si>
  <si>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</si>
  <si>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</si>
  <si>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</si>
  <si>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</si>
  <si>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</si>
  <si>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</si>
  <si>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</si>
  <si>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</si>
  <si>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</si>
  <si>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</si>
  <si>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</si>
  <si>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</si>
  <si>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</si>
  <si>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</si>
  <si>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</si>
  <si>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</si>
  <si>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</si>
  <si>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</si>
  <si>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</si>
  <si>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</si>
  <si>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</si>
  <si>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</si>
  <si>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</si>
  <si>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</si>
  <si>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</si>
  <si>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</si>
  <si>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</si>
  <si>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</si>
  <si>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</si>
  <si>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</si>
  <si>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</si>
  <si>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</si>
  <si>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</si>
  <si>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</si>
  <si>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</si>
  <si>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</si>
  <si>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</si>
  <si>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</si>
  <si>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</si>
  <si>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</si>
  <si>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</si>
  <si>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</si>
  <si>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</si>
  <si>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</si>
  <si>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</si>
  <si>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</si>
  <si>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</si>
  <si>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</si>
  <si>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</si>
  <si>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</si>
  <si>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</si>
  <si>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</si>
  <si>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</si>
  <si>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</si>
  <si>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</si>
  <si>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</si>
  <si>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</si>
  <si>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</si>
  <si>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</si>
  <si>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</si>
  <si>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</si>
  <si>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</si>
  <si>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</si>
  <si>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</si>
  <si>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</si>
  <si>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</si>
  <si>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</si>
  <si>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</si>
  <si>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</si>
  <si>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</si>
  <si>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</si>
  <si>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</si>
  <si>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</si>
  <si>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</si>
  <si>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</si>
  <si>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</si>
  <si>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</si>
  <si>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</si>
  <si>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</si>
  <si>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</si>
  <si>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</si>
  <si>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</si>
  <si>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</si>
  <si>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</si>
  <si>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</si>
  <si>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</si>
  <si>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</si>
  <si>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</si>
  <si>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</si>
  <si>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</si>
  <si>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</si>
  <si>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</si>
  <si>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</si>
  <si>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</si>
  <si>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</si>
  <si>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</si>
  <si>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</si>
  <si>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</si>
  <si>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</si>
  <si>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</si>
  <si>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</si>
  <si>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</si>
  <si>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</si>
  <si>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</si>
  <si>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</si>
  <si>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</si>
  <si>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</si>
  <si>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</si>
  <si>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</si>
  <si>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</si>
  <si>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</si>
  <si>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</si>
  <si>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</si>
  <si>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</si>
  <si>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</si>
  <si>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</si>
  <si>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</si>
  <si>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</si>
  <si>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</si>
  <si>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</si>
  <si>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</si>
  <si>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</si>
  <si>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</si>
  <si>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</si>
  <si>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</si>
  <si>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</si>
  <si>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</si>
  <si>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</si>
  <si>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</si>
  <si>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</si>
  <si>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</si>
  <si>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</si>
  <si>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</si>
  <si>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</si>
  <si>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</si>
  <si>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</si>
  <si>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</si>
  <si>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</si>
  <si>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</si>
  <si>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</si>
  <si>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</si>
  <si>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</si>
  <si>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</si>
  <si>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</si>
  <si>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</si>
  <si>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</si>
  <si>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</si>
  <si>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</si>
  <si>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</si>
  <si>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</si>
  <si>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</si>
  <si>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</si>
  <si>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</si>
  <si>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</si>
  <si>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</si>
  <si>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</si>
  <si>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</si>
  <si>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</si>
  <si>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</si>
  <si>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</si>
  <si>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</si>
  <si>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</si>
  <si>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</si>
  <si>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</si>
  <si>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</si>
  <si>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</si>
  <si>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</si>
  <si>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</si>
  <si>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</si>
  <si>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</si>
  <si>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</si>
  <si>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</si>
  <si>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</si>
  <si>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</si>
  <si>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</si>
  <si>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</si>
  <si>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</si>
  <si>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</si>
  <si>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</si>
  <si>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</si>
  <si>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</si>
  <si>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</si>
  <si>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</si>
  <si>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</si>
  <si>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</si>
  <si>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</si>
  <si>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</si>
  <si>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</si>
  <si>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</si>
  <si>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</si>
  <si>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</si>
  <si>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</si>
  <si>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</si>
  <si>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</si>
  <si>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</si>
  <si>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</si>
  <si>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</si>
  <si>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</si>
  <si>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</si>
  <si>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</si>
  <si>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</si>
  <si>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</si>
  <si>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</si>
  <si>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</si>
  <si>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</si>
  <si>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</si>
  <si>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</si>
  <si>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</si>
  <si>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</si>
  <si>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</si>
  <si>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</si>
  <si>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</si>
  <si>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</si>
  <si>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</si>
  <si>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</si>
  <si>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</si>
  <si>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</si>
  <si>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</si>
  <si>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</si>
  <si>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</si>
  <si>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</si>
  <si>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</si>
  <si>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</si>
  <si>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</si>
  <si>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</si>
  <si>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</si>
  <si>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</si>
  <si>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</si>
  <si>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</si>
  <si>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</si>
  <si>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</si>
  <si>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</si>
  <si>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</si>
  <si>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</si>
  <si>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</si>
  <si>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</si>
  <si>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</si>
  <si>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</si>
  <si>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</si>
  <si>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</si>
  <si>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</si>
  <si>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</si>
  <si>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</si>
  <si>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</si>
  <si>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</si>
  <si>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</si>
  <si>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</si>
  <si>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</si>
  <si>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</si>
  <si>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</si>
  <si>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</si>
  <si>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</si>
  <si>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</si>
  <si>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</si>
  <si>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</si>
  <si>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</si>
  <si>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</si>
  <si>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</si>
  <si>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</si>
  <si>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</si>
  <si>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</si>
  <si>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</si>
  <si>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</si>
  <si>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</si>
  <si>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</si>
  <si>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</si>
  <si>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</si>
  <si>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</si>
  <si>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</si>
  <si>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</si>
  <si>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</si>
  <si>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</si>
  <si>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</si>
  <si>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</si>
  <si>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</si>
  <si>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</si>
  <si>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</si>
  <si>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</si>
  <si>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</si>
  <si>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</si>
  <si>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</si>
  <si>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</si>
  <si>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</si>
  <si>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</si>
  <si>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</si>
  <si>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</si>
  <si>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</si>
  <si>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</si>
  <si>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</si>
  <si>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</si>
  <si>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</si>
  <si>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</si>
  <si>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</si>
  <si>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</si>
  <si>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</si>
  <si>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</si>
  <si>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</si>
  <si>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</si>
  <si>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</si>
  <si>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</si>
  <si>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</si>
  <si>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</si>
  <si>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</si>
  <si>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</si>
  <si>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</si>
  <si>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</si>
  <si>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</si>
  <si>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</si>
  <si>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</si>
  <si>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</si>
  <si>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</si>
  <si>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</si>
  <si>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</si>
  <si>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</si>
  <si>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</si>
  <si>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</si>
  <si>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</si>
  <si>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</si>
  <si>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</si>
  <si>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</si>
  <si>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</si>
  <si>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</si>
  <si>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</si>
  <si>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</si>
  <si>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</si>
  <si>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</si>
  <si>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</si>
  <si>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</si>
  <si>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</si>
  <si>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</si>
  <si>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</si>
  <si>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</si>
  <si>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</si>
  <si>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</si>
  <si>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</si>
  <si>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</si>
  <si>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</si>
  <si>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</si>
  <si>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</si>
  <si>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</si>
  <si>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</si>
  <si>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</si>
  <si>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</si>
  <si>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</si>
  <si>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</si>
  <si>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</si>
  <si>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</si>
  <si>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</si>
  <si>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</si>
  <si>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</si>
  <si>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</si>
  <si>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</si>
  <si>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</si>
  <si>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</si>
  <si>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</si>
  <si>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</si>
  <si>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</si>
  <si>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</si>
  <si>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</si>
  <si>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</si>
  <si>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</si>
  <si>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</si>
  <si>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</si>
  <si>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</si>
  <si>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</si>
  <si>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</si>
  <si>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</si>
  <si>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</si>
  <si>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</si>
  <si>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</si>
  <si>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</si>
  <si>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</si>
  <si>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</si>
  <si>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</si>
  <si>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</si>
  <si>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</si>
  <si>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</si>
  <si>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</si>
  <si>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</si>
  <si>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</si>
  <si>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</si>
  <si>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</si>
  <si>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</si>
  <si>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</si>
  <si>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</si>
  <si>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</si>
  <si>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</si>
  <si>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</si>
  <si>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</si>
  <si>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</si>
  <si>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</si>
  <si>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</si>
  <si>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</si>
  <si>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</si>
  <si>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</si>
  <si>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</si>
  <si>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</si>
  <si>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</si>
  <si>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</si>
  <si>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</si>
  <si>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</si>
  <si>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</si>
  <si>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</si>
  <si>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</si>
  <si>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</si>
  <si>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</si>
  <si>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</si>
  <si>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</si>
  <si>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</si>
  <si>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</si>
  <si>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</si>
  <si>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</si>
  <si>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</si>
  <si>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</si>
  <si>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</si>
  <si>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</si>
  <si>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</si>
  <si>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</si>
  <si>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</si>
  <si>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</si>
  <si>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</si>
  <si>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</si>
  <si>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</si>
  <si>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</si>
  <si>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</si>
  <si>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</si>
  <si>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</si>
  <si>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</si>
  <si>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</si>
  <si>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</si>
  <si>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</si>
  <si>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</si>
  <si>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</si>
  <si>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</si>
  <si>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</si>
  <si>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</si>
  <si>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</si>
  <si>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</si>
  <si>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</si>
  <si>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</si>
  <si>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</si>
  <si>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</si>
  <si>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</si>
  <si>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</si>
  <si>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</si>
  <si>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</si>
  <si>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</si>
  <si>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</si>
  <si>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</si>
  <si>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</si>
  <si>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</si>
  <si>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</si>
  <si>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</si>
  <si>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</si>
  <si>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</si>
  <si>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</si>
  <si>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</si>
  <si>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</si>
  <si>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</si>
  <si>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</si>
  <si>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</si>
  <si>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</si>
  <si>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</si>
  <si>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</si>
  <si>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</si>
  <si>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</si>
  <si>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</si>
  <si>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</si>
  <si>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</si>
  <si>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</si>
  <si>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</si>
  <si>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</si>
  <si>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</si>
  <si>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</si>
  <si>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</si>
  <si>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</si>
  <si>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</si>
  <si>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</si>
  <si>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</si>
  <si>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</si>
  <si>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</si>
  <si>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</si>
  <si>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</si>
  <si>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</si>
  <si>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</si>
  <si>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</si>
  <si>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</si>
  <si>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</si>
  <si>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</si>
  <si>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</si>
  <si>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</si>
  <si>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</si>
  <si>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</si>
  <si>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</si>
  <si>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</si>
  <si>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</si>
  <si>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</si>
  <si>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</si>
  <si>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</si>
  <si>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</si>
  <si>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</si>
  <si>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</si>
  <si>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</si>
  <si>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</si>
  <si>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</si>
  <si>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</si>
  <si>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</si>
  <si>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</si>
  <si>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</si>
  <si>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</si>
  <si>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</si>
  <si>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</si>
  <si>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</si>
  <si>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</si>
  <si>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</si>
  <si>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</si>
  <si>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</si>
  <si>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</si>
  <si>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</si>
  <si>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</si>
  <si>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</si>
  <si>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</si>
  <si>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</si>
  <si>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</si>
  <si>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</si>
  <si>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</si>
  <si>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</si>
  <si>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</si>
  <si>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</si>
  <si>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</si>
  <si>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</si>
  <si>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</si>
  <si>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</si>
  <si>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</si>
  <si>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</si>
  <si>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</si>
  <si>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</si>
  <si>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</si>
  <si>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</si>
  <si>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</si>
  <si>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</si>
  <si>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</si>
  <si>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</si>
  <si>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</si>
  <si>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</si>
  <si>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</si>
  <si>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</si>
  <si>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</si>
  <si>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</si>
  <si>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</si>
  <si>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</si>
  <si>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</si>
  <si>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</si>
  <si>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</si>
  <si>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</si>
  <si>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</si>
  <si>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</si>
  <si>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</si>
  <si>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</si>
  <si>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</si>
  <si>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</si>
  <si>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</si>
  <si>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</si>
  <si>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</si>
  <si>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</si>
  <si>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</si>
  <si>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</si>
  <si>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</si>
  <si>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</si>
  <si>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</si>
  <si>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</si>
  <si>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</si>
  <si>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</si>
  <si>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</si>
  <si>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</si>
  <si>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</si>
  <si>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</si>
  <si>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</si>
  <si>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</si>
  <si>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</si>
  <si>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</si>
  <si>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</si>
  <si>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</si>
  <si>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</si>
  <si>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</si>
  <si>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</si>
  <si>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</si>
  <si>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</si>
  <si>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</si>
  <si>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</si>
  <si>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</si>
  <si>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</si>
  <si>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</si>
  <si>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</si>
  <si>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</si>
  <si>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</si>
  <si>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</si>
  <si>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</si>
  <si>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</si>
  <si>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</si>
  <si>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</si>
  <si>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</si>
  <si>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</si>
  <si>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</si>
  <si>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</si>
  <si>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</si>
  <si>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</si>
  <si>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</si>
  <si>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</si>
  <si>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</si>
  <si>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</si>
  <si>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</si>
  <si>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</si>
  <si>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</si>
  <si>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</si>
  <si>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</si>
  <si>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</si>
  <si>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</si>
  <si>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</si>
  <si>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</si>
  <si>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</si>
  <si>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</si>
  <si>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</si>
  <si>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</si>
  <si>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</si>
  <si>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</si>
  <si>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</si>
  <si>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</si>
  <si>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</si>
  <si>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</si>
  <si>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</si>
  <si>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</si>
  <si>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</si>
  <si>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</si>
  <si>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</si>
  <si>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</si>
  <si>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</si>
  <si>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</si>
  <si>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</si>
  <si>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</si>
  <si>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</si>
  <si>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</si>
  <si>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</si>
  <si>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</si>
  <si>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</si>
  <si>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</si>
  <si>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</si>
  <si>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</si>
  <si>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</si>
  <si>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</si>
  <si>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</si>
  <si>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</si>
  <si>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</si>
  <si>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</si>
  <si>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</si>
  <si>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</si>
  <si>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</si>
  <si>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</si>
  <si>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</si>
  <si>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</si>
  <si>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</si>
  <si>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</si>
  <si>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</si>
  <si>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</si>
  <si>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</si>
  <si>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</si>
  <si>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</si>
  <si>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</si>
  <si>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</si>
  <si>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</si>
  <si>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</si>
  <si>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</si>
  <si>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</si>
  <si>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</si>
  <si>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</si>
  <si>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</si>
  <si>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</si>
  <si>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</si>
  <si>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</si>
  <si>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</si>
  <si>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</si>
  <si>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</si>
  <si>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</si>
  <si>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</si>
  <si>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</si>
  <si>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</si>
  <si>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</si>
  <si>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</si>
  <si>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</si>
  <si>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</si>
  <si>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</si>
  <si>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</si>
  <si>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</si>
  <si>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</si>
  <si>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</si>
  <si>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</si>
  <si>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</si>
  <si>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</si>
  <si>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</si>
  <si>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</si>
  <si>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</si>
  <si>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</si>
  <si>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</si>
  <si>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</si>
  <si>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</si>
  <si>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</si>
  <si>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</si>
  <si>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</si>
  <si>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</si>
  <si>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</si>
  <si>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</si>
  <si>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</si>
  <si>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</si>
  <si>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</si>
  <si>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</si>
  <si>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</si>
  <si>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</si>
  <si>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</si>
  <si>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</si>
  <si>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</si>
  <si>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</si>
  <si>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</si>
  <si>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</si>
  <si>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</si>
  <si>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</si>
  <si>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</si>
  <si>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</si>
  <si>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</si>
  <si>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</si>
  <si>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</si>
  <si>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</si>
  <si>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</si>
  <si>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</si>
  <si>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</si>
  <si>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</si>
  <si>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</si>
  <si>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</si>
  <si>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</si>
  <si>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</si>
  <si>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</si>
  <si>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</si>
  <si>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</si>
  <si>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</si>
  <si>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</si>
  <si>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</si>
  <si>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</si>
  <si>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</si>
  <si>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</si>
  <si>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</si>
  <si>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</si>
  <si>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</si>
  <si>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</si>
  <si>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</si>
  <si>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</si>
  <si>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</si>
  <si>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</si>
  <si>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</si>
  <si>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</si>
  <si>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</si>
  <si>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</si>
  <si>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</si>
  <si>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</si>
  <si>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</si>
  <si>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</si>
  <si>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</si>
  <si>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</si>
  <si>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</si>
  <si>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</si>
  <si>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</si>
  <si>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</si>
  <si>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</si>
  <si>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</si>
  <si>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</si>
  <si>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</si>
  <si>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</si>
  <si>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</si>
  <si>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</si>
  <si>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</si>
  <si>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</si>
  <si>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</si>
  <si>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</si>
  <si>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</si>
  <si>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</si>
  <si>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</si>
  <si>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</si>
  <si>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</si>
  <si>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</si>
  <si>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</si>
  <si>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</si>
  <si>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</si>
  <si>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</si>
  <si>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</si>
  <si>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</si>
  <si>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</si>
  <si>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</si>
  <si>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</si>
  <si>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</si>
  <si>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</si>
  <si>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</si>
  <si>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</si>
  <si>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</si>
  <si>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</si>
  <si>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</si>
  <si>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</si>
  <si>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</si>
  <si>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</si>
  <si>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</si>
  <si>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</si>
  <si>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</si>
  <si>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</si>
  <si>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</si>
  <si>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</si>
  <si>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</si>
  <si>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</si>
  <si>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</si>
  <si>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</si>
  <si>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</si>
  <si>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</si>
  <si>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</si>
  <si>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</si>
  <si>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</si>
  <si>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</si>
  <si>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</si>
  <si>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</si>
  <si>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</si>
  <si>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</si>
  <si>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</si>
  <si>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</si>
  <si>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</si>
  <si>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</si>
  <si>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</si>
  <si>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</si>
  <si>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</si>
  <si>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</si>
  <si>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</si>
  <si>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</si>
  <si>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</si>
  <si>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</si>
  <si>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</si>
  <si>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</si>
  <si>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</si>
  <si>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</si>
  <si>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</si>
  <si>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</si>
  <si>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</si>
  <si>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</si>
  <si>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</si>
  <si>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</si>
  <si>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</si>
  <si>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</si>
  <si>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</si>
  <si>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</si>
  <si>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</si>
  <si>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</si>
  <si>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</si>
  <si>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</si>
  <si>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</si>
  <si>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</si>
  <si>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</si>
  <si>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</si>
  <si>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</si>
  <si>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</si>
  <si>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</si>
  <si>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</si>
  <si>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</si>
  <si>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</si>
  <si>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</si>
  <si>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</si>
  <si>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</si>
  <si>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</si>
  <si>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</si>
  <si>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</si>
  <si>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</si>
  <si>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</si>
  <si>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</si>
  <si>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</si>
  <si>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</si>
  <si>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</si>
  <si>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</si>
  <si>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</si>
  <si>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</si>
  <si>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</si>
  <si>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</si>
  <si>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</si>
  <si>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</si>
  <si>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</si>
  <si>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</si>
  <si>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</si>
  <si>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</si>
  <si>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</si>
  <si>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</si>
  <si>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</si>
  <si>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</si>
  <si>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</si>
  <si>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</si>
  <si>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</si>
  <si>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</si>
  <si>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</si>
  <si>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</si>
  <si>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</si>
  <si>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</si>
  <si>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</si>
  <si>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</si>
  <si>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</si>
  <si>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</si>
  <si>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</si>
  <si>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</si>
  <si>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</si>
  <si>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</si>
  <si>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</si>
  <si>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</si>
  <si>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</si>
  <si>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</si>
  <si>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</si>
  <si>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</si>
  <si>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</si>
  <si>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</si>
  <si>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</si>
  <si>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</si>
  <si>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</si>
  <si>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</si>
  <si>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</si>
  <si>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</si>
  <si>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</si>
  <si>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</si>
  <si>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</si>
  <si>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</si>
  <si>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</si>
  <si>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</si>
  <si>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</si>
  <si>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</si>
  <si>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</si>
  <si>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</si>
  <si>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</si>
  <si>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</si>
  <si>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</si>
  <si>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</si>
  <si>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</si>
  <si>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</si>
  <si>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</si>
  <si>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</si>
  <si>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</si>
  <si>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</si>
  <si>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</si>
  <si>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</si>
  <si>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</si>
  <si>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</si>
  <si>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</si>
  <si>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</si>
  <si>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</si>
  <si>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</si>
  <si>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</si>
  <si>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</si>
  <si>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</si>
  <si>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</si>
  <si>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</si>
  <si>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</si>
  <si>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</si>
  <si>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</si>
  <si>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</si>
  <si>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</si>
  <si>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</si>
  <si>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</si>
  <si>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</si>
  <si>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</si>
  <si>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</si>
  <si>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</si>
  <si>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</si>
  <si>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</si>
  <si>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</si>
  <si>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</si>
  <si>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</si>
  <si>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</si>
  <si>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</si>
  <si>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</si>
  <si>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</si>
  <si>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</si>
  <si>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</si>
  <si>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</si>
  <si>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</si>
  <si>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</si>
  <si>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</si>
  <si>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</si>
  <si>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</si>
  <si>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</si>
  <si>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</si>
  <si>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</si>
  <si>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</si>
  <si>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</si>
  <si>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</si>
  <si>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</si>
  <si>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</si>
  <si>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</si>
  <si>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</si>
  <si>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</si>
  <si>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</si>
  <si>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</si>
  <si>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</si>
  <si>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</si>
  <si>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</si>
  <si>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</si>
  <si>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</si>
  <si>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</si>
  <si>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</si>
  <si>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</si>
  <si>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</si>
  <si>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</si>
  <si>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</si>
  <si>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</si>
  <si>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</si>
  <si>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</si>
  <si>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</si>
  <si>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</si>
  <si>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</si>
  <si>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</si>
  <si>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</si>
  <si>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</si>
  <si>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</si>
  <si>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</si>
  <si>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</si>
  <si>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</si>
  <si>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</si>
  <si>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</si>
  <si>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</si>
  <si>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</si>
  <si>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</si>
  <si>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</si>
  <si>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</si>
  <si>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</si>
  <si>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</si>
  <si>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</si>
  <si>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</si>
  <si>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</si>
  <si>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</si>
  <si>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</si>
  <si>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</si>
  <si>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</si>
  <si>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</si>
  <si>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</si>
  <si>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</si>
  <si>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</si>
  <si>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</si>
  <si>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</si>
  <si>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</si>
  <si>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</si>
  <si>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</si>
  <si>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</si>
  <si>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</si>
  <si>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</si>
  <si>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</si>
  <si>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</si>
  <si>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</si>
  <si>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</si>
  <si>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</si>
  <si>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</si>
  <si>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</si>
  <si>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</si>
  <si>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</si>
  <si>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</si>
  <si>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</si>
  <si>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</si>
  <si>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</si>
  <si>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</si>
  <si>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</si>
  <si>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</si>
  <si>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</si>
  <si>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</si>
  <si>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</si>
  <si>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</si>
  <si>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</si>
  <si>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</si>
  <si>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</si>
  <si>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</si>
  <si>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</si>
  <si>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</si>
  <si>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</si>
  <si>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</si>
  <si>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</si>
  <si>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</si>
  <si>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</si>
  <si>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</si>
  <si>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</si>
  <si>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</si>
  <si>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</si>
  <si>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</si>
  <si>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</si>
  <si>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</si>
  <si>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</si>
  <si>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</si>
  <si>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</si>
  <si>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</si>
  <si>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</si>
  <si>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</si>
  <si>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</si>
  <si>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</si>
  <si>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</si>
  <si>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</si>
  <si>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</si>
  <si>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</si>
  <si>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</si>
  <si>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</si>
  <si>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</si>
  <si>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</si>
  <si>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</si>
  <si>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</si>
  <si>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</si>
  <si>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</si>
  <si>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</si>
  <si>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</si>
  <si>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</si>
  <si>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</si>
  <si>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</si>
  <si>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</si>
  <si>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</si>
  <si>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</si>
  <si>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</si>
  <si>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</si>
  <si>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</si>
  <si>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</si>
  <si>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</si>
  <si>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</si>
  <si>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</si>
  <si>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</si>
  <si>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</si>
  <si>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</si>
  <si>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</si>
  <si>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</si>
  <si>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</si>
  <si>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</si>
  <si>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</si>
  <si>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</si>
  <si>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</si>
  <si>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</si>
  <si>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</si>
  <si>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</si>
  <si>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</si>
  <si>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</si>
  <si>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</si>
  <si>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</si>
  <si>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</si>
  <si>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</si>
  <si>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</si>
  <si>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</si>
  <si>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</si>
  <si>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</si>
  <si>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</si>
  <si>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</si>
  <si>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</si>
  <si>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</si>
  <si>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</si>
  <si>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</si>
  <si>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</si>
  <si>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</si>
  <si>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</si>
  <si>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</si>
  <si>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</si>
  <si>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</si>
  <si>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</si>
  <si>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</si>
  <si>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</si>
  <si>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</si>
  <si>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</si>
  <si>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</si>
  <si>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</si>
  <si>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</si>
  <si>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</si>
  <si>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</si>
  <si>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</si>
  <si>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</si>
  <si>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</si>
  <si>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</si>
  <si>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</si>
  <si>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</si>
  <si>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</si>
  <si>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</si>
  <si>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</si>
  <si>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</si>
  <si>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</si>
  <si>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</si>
  <si>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</si>
  <si>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</si>
  <si>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</si>
  <si>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</si>
  <si>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</si>
  <si>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</si>
  <si>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</si>
  <si>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</si>
  <si>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</si>
  <si>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</si>
  <si>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</si>
  <si>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</si>
  <si>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</si>
  <si>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</si>
  <si>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</si>
  <si>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</si>
  <si>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</si>
  <si>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</si>
  <si>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</si>
  <si>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</si>
  <si>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</si>
  <si>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</si>
  <si>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</si>
  <si>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</si>
  <si>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</si>
  <si>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</si>
  <si>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</si>
  <si>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</si>
  <si>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</si>
  <si>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</si>
  <si>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</si>
  <si>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</si>
  <si>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</si>
  <si>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</si>
  <si>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</si>
  <si>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</si>
  <si>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</si>
  <si>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</si>
  <si>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</si>
  <si>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</si>
  <si>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</si>
  <si>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</si>
  <si>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</si>
  <si>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</si>
  <si>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</si>
  <si>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</si>
  <si>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</si>
  <si>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</si>
  <si>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</si>
  <si>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</si>
  <si>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</si>
  <si>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</si>
  <si>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</si>
  <si>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</si>
  <si>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</si>
  <si>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</si>
  <si>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</si>
  <si>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</si>
  <si>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</si>
  <si>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</si>
  <si>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</si>
  <si>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</si>
  <si>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</si>
  <si>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</si>
  <si>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</si>
  <si>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</si>
  <si>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</si>
  <si>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</si>
  <si>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</si>
  <si>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</si>
  <si>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</si>
  <si>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</si>
  <si>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</si>
  <si>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</si>
  <si>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</si>
  <si>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</si>
  <si>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</si>
  <si>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</si>
  <si>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</si>
  <si>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</si>
  <si>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</si>
  <si>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</si>
  <si>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</si>
  <si>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</si>
  <si>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</si>
  <si>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</si>
  <si>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</si>
  <si>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</si>
  <si>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</si>
  <si>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</si>
  <si>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</si>
  <si>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</si>
  <si>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</si>
  <si>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</si>
  <si>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</si>
  <si>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</si>
  <si>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</si>
  <si>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</si>
  <si>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</si>
  <si>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</si>
  <si>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</si>
  <si>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</si>
  <si>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</si>
  <si>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</si>
  <si>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</si>
  <si>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</si>
  <si>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</si>
  <si>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</si>
  <si>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</si>
  <si>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</si>
  <si>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</si>
  <si>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</si>
  <si>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</si>
  <si>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</si>
  <si>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</si>
  <si>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</si>
  <si>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</si>
  <si>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</si>
  <si>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</si>
  <si>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</si>
  <si>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</si>
  <si>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</si>
  <si>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</si>
  <si>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</si>
  <si>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</si>
  <si>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</si>
  <si>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</si>
  <si>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</si>
  <si>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</si>
  <si>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</si>
  <si>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</si>
  <si>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</si>
  <si>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</si>
  <si>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</si>
  <si>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</si>
  <si>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</si>
  <si>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</si>
  <si>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</si>
  <si>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</si>
  <si>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</si>
  <si>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</si>
  <si>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</si>
  <si>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</si>
  <si>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</si>
  <si>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</si>
  <si>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</si>
  <si>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</si>
  <si>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</si>
  <si>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</si>
  <si>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</si>
  <si>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</si>
  <si>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</si>
  <si>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</si>
  <si>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</si>
  <si>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</si>
  <si>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</si>
  <si>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</si>
  <si>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</si>
  <si>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</si>
  <si>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</si>
  <si>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</si>
  <si>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</si>
  <si>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</si>
  <si>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</si>
  <si>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</si>
  <si>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</si>
  <si>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</si>
  <si>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</si>
  <si>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</si>
  <si>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</si>
  <si>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</si>
  <si>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</si>
  <si>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</si>
  <si>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</si>
  <si>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</si>
  <si>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</si>
  <si>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</si>
  <si>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</si>
  <si>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</si>
  <si>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</si>
  <si>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</si>
  <si>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</si>
  <si>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</si>
  <si>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</si>
  <si>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</si>
  <si>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</si>
  <si>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</si>
  <si>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</si>
  <si>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</si>
  <si>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</si>
  <si>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</si>
  <si>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</si>
  <si>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</si>
  <si>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</si>
  <si>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</si>
  <si>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</si>
  <si>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</si>
  <si>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</si>
  <si>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</si>
  <si>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</si>
  <si>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</si>
  <si>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</si>
  <si>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</si>
  <si>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</si>
  <si>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</si>
  <si>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</si>
  <si>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</si>
  <si>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</si>
  <si>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</si>
  <si>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</si>
  <si>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</si>
  <si>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</si>
  <si>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</si>
  <si>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</si>
  <si>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</si>
  <si>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</si>
  <si>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</si>
  <si>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</si>
  <si>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</si>
  <si>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</si>
  <si>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</si>
  <si>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</si>
  <si>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</si>
  <si>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</si>
  <si>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</si>
  <si>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</si>
  <si>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</si>
  <si>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</si>
  <si>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</si>
  <si>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</si>
  <si>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</si>
  <si>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</si>
  <si>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</si>
  <si>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</si>
  <si>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</si>
  <si>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</si>
  <si>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</si>
  <si>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</si>
  <si>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</si>
  <si>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</si>
  <si>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</si>
  <si>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</si>
  <si>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</si>
  <si>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</si>
  <si>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</si>
  <si>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</si>
  <si>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</si>
  <si>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</si>
  <si>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</si>
  <si>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</si>
  <si>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</si>
  <si>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</si>
  <si>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</si>
  <si>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</si>
  <si>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</si>
  <si>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</si>
  <si>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</si>
  <si>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</si>
  <si>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</si>
  <si>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</si>
  <si>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</si>
  <si>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</si>
  <si>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</si>
  <si>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</si>
  <si>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</si>
  <si>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</si>
  <si>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</si>
  <si>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</si>
  <si>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</si>
  <si>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</si>
  <si>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</si>
  <si>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</si>
  <si>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</si>
  <si>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</si>
  <si>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</si>
  <si>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</si>
  <si>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</si>
  <si>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</si>
  <si>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</si>
  <si>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</si>
  <si>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</si>
  <si>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</si>
  <si>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</si>
  <si>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</si>
  <si>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</si>
  <si>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</si>
  <si>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</si>
  <si>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</si>
  <si>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</si>
  <si>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</si>
  <si>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</si>
  <si>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</si>
  <si>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</si>
  <si>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</si>
  <si>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</si>
  <si>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</si>
  <si>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</si>
  <si>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</si>
  <si>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</si>
  <si>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</si>
  <si>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</si>
  <si>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</si>
  <si>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</si>
  <si>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</si>
  <si>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</si>
  <si>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</si>
  <si>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</si>
  <si>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</si>
  <si>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</si>
  <si>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</si>
  <si>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</si>
  <si>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</si>
  <si>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</si>
  <si>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</si>
  <si>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</si>
  <si>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</si>
  <si>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</si>
  <si>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</si>
  <si>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</si>
  <si>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</si>
  <si>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</si>
  <si>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</si>
  <si>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</si>
  <si>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</si>
  <si>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</si>
  <si>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</si>
  <si>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</si>
  <si>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</si>
  <si>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</si>
  <si>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</si>
  <si>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</si>
  <si>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</si>
  <si>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</si>
  <si>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</si>
  <si>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</si>
  <si>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</si>
  <si>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</si>
  <si>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</si>
  <si>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</si>
  <si>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</si>
  <si>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</si>
  <si>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</si>
  <si>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</si>
  <si>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</si>
  <si>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</si>
  <si>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</si>
  <si>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</si>
  <si>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</si>
  <si>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</si>
  <si>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</si>
  <si>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</si>
  <si>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</si>
  <si>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</si>
  <si>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</si>
  <si>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</si>
  <si>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</si>
  <si>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</si>
  <si>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</si>
  <si>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</si>
  <si>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</si>
  <si>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</si>
  <si>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</si>
  <si>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</si>
  <si>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</si>
  <si>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</si>
  <si>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</si>
  <si>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</si>
  <si>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</si>
  <si>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</si>
  <si>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</si>
  <si>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</si>
  <si>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</si>
  <si>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</si>
  <si>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</si>
  <si>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</si>
  <si>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</si>
  <si>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</si>
  <si>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</si>
  <si>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</si>
  <si>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</si>
  <si>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</si>
  <si>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</si>
  <si>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</si>
  <si>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</si>
  <si>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</si>
  <si>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</si>
  <si>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</si>
  <si>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</si>
  <si>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</si>
  <si>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</si>
  <si>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</si>
  <si>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</si>
  <si>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</si>
  <si>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</si>
  <si>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</si>
  <si>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</si>
  <si>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</si>
  <si>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</si>
  <si>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</si>
  <si>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</si>
  <si>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</si>
  <si>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</si>
  <si>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</si>
  <si>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</si>
  <si>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</si>
  <si>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</si>
  <si>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</si>
  <si>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</si>
  <si>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</si>
  <si>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</si>
  <si>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</si>
  <si>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</si>
  <si>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</si>
  <si>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</si>
  <si>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</si>
  <si>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</si>
  <si>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</si>
  <si>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</si>
  <si>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</si>
  <si>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</si>
  <si>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</si>
  <si>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</si>
  <si>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</si>
  <si>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</si>
  <si>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</si>
  <si>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</si>
  <si>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</si>
  <si>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</si>
  <si>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</si>
  <si>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</si>
  <si>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</si>
  <si>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</si>
  <si>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</si>
  <si>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</si>
  <si>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</si>
  <si>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</si>
  <si>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</si>
  <si>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</si>
  <si>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</si>
  <si>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</si>
  <si>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</si>
  <si>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</si>
  <si>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</si>
  <si>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</si>
  <si>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</si>
  <si>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</si>
  <si>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</si>
  <si>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</si>
  <si>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</si>
  <si>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</si>
  <si>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</si>
  <si>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</si>
  <si>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</si>
  <si>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</si>
  <si>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</si>
  <si>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</si>
  <si>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</si>
  <si>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</si>
  <si>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</si>
  <si>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</si>
  <si>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</si>
  <si>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</si>
  <si>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</si>
  <si>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</si>
  <si>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</si>
  <si>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</si>
  <si>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</si>
  <si>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</si>
  <si>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</si>
  <si>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</si>
  <si>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</si>
  <si>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</si>
  <si>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</si>
  <si>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</si>
  <si>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</si>
  <si>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</si>
  <si>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</si>
  <si>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</si>
  <si>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</si>
  <si>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</si>
  <si>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</si>
  <si>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</si>
  <si>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</si>
  <si>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</si>
  <si>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</si>
  <si>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</si>
  <si>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</si>
  <si>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</si>
  <si>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</si>
  <si>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</si>
  <si>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</si>
  <si>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</si>
  <si>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</si>
  <si>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</si>
  <si>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</si>
  <si>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</si>
  <si>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</si>
  <si>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</si>
  <si>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</si>
  <si>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</si>
  <si>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</si>
  <si>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</si>
  <si>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</si>
  <si>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</si>
  <si>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</si>
  <si>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</si>
  <si>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</si>
  <si>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</si>
  <si>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</si>
  <si>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</si>
  <si>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</si>
  <si>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</si>
  <si>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</si>
  <si>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</si>
  <si>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</si>
  <si>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</si>
  <si>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</si>
  <si>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</si>
  <si>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</si>
  <si>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</si>
  <si>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</si>
  <si>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</si>
  <si>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</si>
  <si>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</si>
  <si>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</si>
  <si>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</si>
  <si>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</si>
  <si>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</si>
  <si>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</si>
  <si>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</si>
  <si>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</si>
  <si>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</si>
  <si>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</si>
  <si>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</si>
  <si>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</si>
  <si>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</si>
  <si>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</si>
  <si>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</si>
  <si>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</si>
  <si>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</si>
  <si>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</si>
  <si>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</si>
  <si>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</si>
  <si>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</si>
  <si>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</si>
  <si>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</si>
  <si>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</si>
  <si>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</si>
  <si>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</si>
  <si>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</si>
  <si>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</si>
  <si>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</si>
  <si>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</si>
  <si>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</si>
  <si>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</si>
  <si>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</si>
  <si>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</si>
  <si>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</si>
  <si>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</si>
  <si>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</si>
  <si>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</si>
  <si>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</si>
  <si>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</si>
  <si>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</si>
  <si>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</si>
  <si>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</si>
  <si>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</si>
  <si>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</si>
  <si>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</si>
  <si>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</si>
  <si>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</si>
  <si>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</si>
  <si>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</si>
  <si>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</si>
  <si>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</si>
  <si>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</si>
  <si>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</si>
  <si>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</si>
  <si>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</si>
  <si>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</si>
  <si>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</si>
  <si>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</si>
  <si>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</si>
  <si>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</si>
  <si>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</si>
  <si>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</si>
  <si>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</si>
  <si>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</si>
  <si>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</si>
  <si>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</si>
  <si>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</si>
  <si>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</si>
  <si>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</si>
  <si>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</si>
  <si>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</si>
  <si>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</si>
  <si>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</si>
  <si>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</si>
  <si>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</si>
  <si>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</si>
  <si>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</si>
  <si>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</si>
  <si>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</si>
  <si>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</si>
  <si>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</si>
  <si>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</si>
  <si>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</si>
  <si>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</si>
  <si>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</si>
  <si>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</si>
  <si>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</si>
  <si>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</si>
  <si>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</si>
  <si>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</si>
  <si>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</si>
  <si>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</si>
  <si>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</si>
  <si>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</si>
  <si>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</si>
  <si>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</si>
  <si>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</si>
  <si>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</si>
  <si>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</si>
  <si>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</si>
  <si>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</si>
  <si>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</si>
  <si>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</si>
  <si>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</si>
  <si>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</si>
  <si>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</si>
  <si>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</si>
  <si>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</si>
  <si>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</si>
  <si>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</si>
  <si>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</si>
  <si>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</si>
  <si>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</si>
  <si>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</si>
  <si>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</si>
  <si>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</si>
  <si>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</si>
  <si>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</si>
  <si>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</si>
  <si>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</si>
  <si>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</si>
  <si>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</si>
  <si>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</si>
  <si>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</si>
  <si>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</si>
  <si>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</si>
  <si>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</si>
  <si>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</si>
  <si>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</si>
  <si>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</si>
  <si>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</si>
  <si>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</si>
  <si>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</si>
  <si>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</si>
  <si>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</si>
  <si>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</si>
  <si>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</si>
  <si>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</si>
  <si>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</si>
  <si>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</si>
  <si>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</si>
  <si>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</si>
  <si>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</si>
  <si>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</si>
  <si>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</si>
  <si>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</si>
  <si>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</si>
  <si>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</si>
  <si>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</si>
  <si>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</si>
  <si>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</si>
  <si>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</si>
  <si>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</si>
  <si>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</si>
  <si>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</si>
  <si>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</si>
  <si>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</si>
  <si>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</si>
  <si>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</si>
  <si>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</si>
  <si>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</si>
  <si>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</si>
  <si>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</si>
  <si>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</si>
  <si>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</si>
  <si>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</si>
  <si>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</si>
  <si>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</si>
  <si>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</si>
  <si>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</si>
  <si>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</si>
  <si>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</si>
  <si>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</si>
  <si>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</si>
  <si>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</si>
  <si>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</si>
  <si>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</si>
  <si>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</si>
  <si>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</si>
  <si>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</si>
  <si>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</si>
  <si>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</si>
  <si>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</si>
  <si>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</si>
  <si>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</si>
  <si>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</si>
  <si>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</si>
  <si>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</si>
  <si>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</si>
  <si>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</si>
  <si>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</si>
  <si>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</si>
  <si>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</si>
  <si>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</si>
  <si>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</si>
  <si>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</si>
  <si>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</si>
  <si>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</si>
  <si>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</si>
  <si>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</si>
  <si>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</si>
  <si>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</si>
  <si>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</si>
  <si>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</si>
  <si>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</si>
  <si>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</si>
  <si>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</si>
  <si>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</si>
  <si>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</si>
  <si>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</si>
  <si>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</si>
  <si>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</si>
  <si>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</si>
  <si>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</si>
  <si>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</si>
  <si>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</si>
  <si>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</si>
  <si>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</si>
  <si>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</si>
  <si>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</si>
  <si>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</si>
  <si>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</si>
  <si>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</si>
  <si>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</si>
  <si>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</si>
  <si>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</si>
  <si>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</si>
  <si>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</si>
  <si>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</si>
  <si>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</si>
  <si>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</si>
  <si>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</si>
  <si>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</si>
  <si>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</si>
  <si>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</si>
  <si>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</si>
  <si>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</si>
  <si>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</si>
  <si>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</si>
  <si>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</si>
  <si>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</si>
  <si>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</si>
  <si>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</si>
  <si>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</si>
  <si>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</si>
  <si>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</si>
  <si>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</si>
  <si>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</si>
  <si>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</si>
  <si>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</si>
  <si>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</si>
  <si>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</si>
  <si>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</si>
  <si>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</si>
  <si>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</si>
  <si>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</si>
  <si>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</si>
  <si>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</si>
  <si>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</si>
  <si>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</si>
  <si>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</si>
  <si>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</si>
  <si>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</si>
  <si>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</si>
  <si>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</si>
  <si>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</si>
  <si>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</si>
  <si>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</si>
  <si>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</si>
  <si>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</si>
  <si>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</si>
  <si>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</si>
  <si>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</si>
  <si>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</si>
  <si>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</si>
  <si>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</si>
  <si>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</si>
  <si>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</si>
  <si>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</si>
  <si>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</si>
  <si>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</si>
  <si>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</si>
  <si>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</si>
  <si>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</si>
  <si>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</si>
  <si>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</si>
  <si>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</si>
  <si>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</si>
  <si>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</si>
  <si>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</si>
  <si>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</si>
  <si>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</si>
  <si>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</si>
  <si>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</si>
  <si>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</si>
  <si>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</si>
  <si>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</si>
  <si>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</si>
  <si>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</si>
  <si>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</si>
  <si>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</si>
  <si>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</si>
  <si>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</si>
  <si>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</si>
  <si>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</si>
  <si>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</si>
  <si>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</si>
  <si>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</si>
  <si>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</si>
  <si>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</si>
  <si>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</si>
  <si>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</si>
  <si>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</si>
  <si>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</si>
  <si>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</si>
  <si>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</si>
  <si>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</si>
  <si>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</si>
  <si>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</si>
  <si>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</si>
  <si>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</si>
  <si>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</si>
  <si>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</si>
  <si>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</si>
  <si>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</si>
  <si>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</si>
  <si>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</si>
  <si>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</si>
  <si>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</si>
  <si>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</si>
  <si>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</si>
  <si>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</si>
  <si>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</si>
  <si>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</si>
  <si>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</si>
  <si>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</si>
  <si>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</si>
  <si>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</si>
  <si>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</si>
  <si>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</si>
  <si>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</si>
  <si>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</si>
  <si>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</si>
  <si>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</si>
  <si>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</si>
  <si>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</si>
  <si>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</si>
  <si>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</si>
  <si>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</si>
  <si>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</si>
  <si>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</si>
  <si>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</si>
  <si>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</si>
  <si>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</si>
  <si>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</si>
  <si>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</si>
  <si>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</si>
  <si>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</si>
  <si>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</si>
  <si>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</si>
  <si>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</si>
  <si>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</si>
  <si>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</si>
  <si>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</si>
  <si>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</si>
  <si>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</si>
  <si>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</si>
  <si>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</si>
  <si>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</si>
  <si>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</si>
  <si>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</si>
  <si>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</si>
  <si>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</si>
  <si>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</si>
  <si>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</si>
  <si>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</si>
  <si>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</si>
  <si>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</si>
  <si>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</si>
  <si>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</si>
  <si>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</si>
  <si>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</si>
  <si>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</si>
  <si>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</si>
  <si>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</si>
  <si>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</si>
  <si>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</si>
  <si>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</si>
  <si>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</si>
  <si>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</si>
  <si>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</si>
  <si>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</si>
  <si>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</si>
  <si>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</si>
  <si>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</si>
  <si>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</si>
  <si>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</si>
  <si>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</si>
  <si>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</si>
  <si>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</si>
  <si>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</si>
  <si>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</si>
  <si>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</si>
  <si>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</si>
  <si>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</si>
  <si>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</si>
  <si>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</si>
  <si>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</si>
  <si>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</si>
  <si>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</si>
  <si>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</si>
  <si>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</si>
  <si>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</si>
  <si>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</si>
  <si>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</si>
  <si>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</si>
  <si>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</si>
  <si>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</si>
  <si>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</si>
  <si>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</si>
  <si>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</si>
  <si>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</si>
  <si>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</si>
  <si>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</si>
  <si>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</si>
  <si>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</si>
  <si>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</si>
  <si>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</si>
  <si>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</si>
  <si>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</si>
  <si>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</si>
  <si>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</si>
  <si>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</si>
  <si>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</si>
  <si>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</si>
  <si>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</si>
  <si>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</si>
  <si>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</si>
  <si>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</si>
  <si>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</si>
  <si>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</si>
  <si>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</si>
  <si>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</si>
  <si>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</si>
  <si>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</si>
  <si>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</si>
  <si>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</si>
  <si>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</si>
  <si>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</si>
  <si>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</si>
  <si>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</si>
  <si>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</si>
  <si>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</si>
  <si>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</si>
  <si>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</si>
  <si>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</si>
  <si>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</si>
  <si>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</si>
  <si>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</si>
  <si>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</si>
  <si>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</si>
  <si>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</si>
  <si>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</si>
  <si>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</si>
  <si>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</si>
  <si>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</si>
  <si>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</si>
  <si>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</si>
  <si>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</si>
  <si>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</si>
  <si>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</si>
  <si>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</si>
  <si>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</si>
  <si>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</si>
  <si>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</si>
  <si>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</si>
  <si>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</si>
  <si>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</si>
  <si>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</si>
  <si>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</si>
  <si>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</si>
  <si>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</si>
  <si>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</si>
  <si>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</si>
  <si>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</si>
  <si>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</si>
  <si>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</si>
  <si>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</si>
  <si>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</si>
  <si>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</si>
  <si>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</si>
  <si>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</si>
  <si>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</si>
  <si>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</si>
  <si>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</si>
  <si>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</si>
  <si>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</si>
  <si>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</si>
  <si>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</si>
  <si>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</si>
  <si>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</si>
  <si>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</si>
  <si>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</si>
  <si>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</si>
  <si>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</si>
  <si>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</si>
  <si>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</si>
  <si>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</si>
  <si>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</si>
  <si>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</si>
  <si>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</si>
  <si>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</si>
  <si>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</si>
  <si>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</si>
  <si>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</si>
  <si>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</si>
  <si>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</si>
  <si>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</si>
  <si>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</si>
  <si>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</si>
  <si>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</si>
  <si>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</si>
  <si>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</si>
  <si>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</si>
  <si>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</si>
  <si>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</si>
  <si>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</si>
  <si>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</si>
  <si>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</si>
  <si>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</si>
  <si>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</si>
  <si>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</si>
  <si>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</si>
  <si>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</si>
  <si>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</si>
  <si>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</si>
  <si>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</si>
  <si>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</si>
  <si>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</si>
  <si>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</si>
  <si>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</si>
  <si>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</si>
  <si>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</si>
  <si>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</si>
  <si>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</si>
  <si>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</si>
  <si>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</si>
  <si>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</si>
  <si>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</si>
  <si>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</si>
  <si>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</si>
  <si>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</si>
  <si>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</si>
  <si>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</si>
  <si>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</si>
  <si>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</si>
  <si>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</si>
  <si>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</si>
  <si>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</si>
  <si>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</si>
  <si>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</si>
  <si>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</si>
  <si>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</si>
  <si>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</si>
  <si>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</si>
  <si>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</si>
  <si>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</si>
  <si>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</si>
  <si>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</si>
  <si>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</si>
  <si>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</si>
  <si>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</si>
  <si>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</si>
  <si>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</si>
  <si>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</si>
  <si>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</si>
  <si>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</si>
  <si>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</si>
  <si>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</si>
  <si>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</si>
  <si>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</si>
  <si>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</si>
  <si>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</si>
  <si>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</si>
  <si>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</si>
  <si>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</si>
  <si>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</si>
  <si>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</si>
  <si>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</si>
  <si>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</si>
  <si>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</si>
  <si>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</si>
  <si>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</si>
  <si>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</si>
  <si>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</si>
  <si>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</si>
  <si>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</si>
  <si>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</si>
  <si>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</si>
  <si>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</si>
  <si>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</si>
  <si>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</si>
  <si>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</si>
  <si>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</si>
  <si>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</si>
  <si>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</si>
  <si>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</si>
  <si>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</si>
  <si>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</si>
  <si>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</si>
  <si>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</si>
  <si>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</si>
  <si>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</si>
  <si>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</si>
  <si>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</si>
  <si>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</si>
  <si>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</si>
  <si>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</si>
  <si>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</si>
  <si>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</si>
  <si>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</si>
  <si>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</si>
  <si>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</si>
  <si>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</si>
  <si>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</si>
  <si>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</si>
  <si>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</si>
  <si>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</si>
  <si>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</si>
  <si>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</si>
  <si>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</si>
  <si>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</si>
  <si>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</si>
  <si>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</si>
  <si>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</si>
  <si>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</si>
  <si>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</si>
  <si>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</si>
  <si>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</si>
  <si>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</si>
  <si>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</si>
  <si>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</si>
  <si>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</si>
  <si>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</si>
  <si>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</si>
  <si>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</si>
  <si>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</si>
  <si>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</si>
  <si>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</si>
  <si>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</si>
  <si>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</si>
  <si>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</si>
  <si>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</si>
  <si>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</si>
  <si>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</si>
  <si>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</si>
  <si>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</si>
  <si>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</si>
  <si>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</si>
  <si>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</si>
  <si>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</si>
  <si>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</si>
  <si>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</si>
  <si>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</si>
  <si>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</si>
  <si>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</si>
  <si>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</si>
  <si>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</si>
  <si>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</si>
  <si>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</si>
  <si>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</si>
  <si>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</si>
  <si>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</si>
  <si>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</si>
  <si>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</si>
  <si>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</si>
  <si>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</si>
  <si>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</si>
  <si>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</si>
  <si>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</si>
  <si>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</si>
  <si>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</si>
  <si>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</si>
  <si>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</si>
  <si>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</si>
  <si>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</si>
  <si>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</si>
  <si>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</si>
  <si>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</si>
  <si>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</si>
  <si>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</si>
  <si>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</si>
  <si>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</si>
  <si>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</si>
  <si>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</si>
  <si>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</si>
  <si>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</si>
  <si>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</si>
  <si>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</si>
  <si>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</si>
  <si>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</si>
  <si>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</si>
  <si>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</si>
  <si>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</si>
  <si>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</si>
  <si>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</si>
  <si>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</si>
  <si>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</si>
  <si>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</si>
  <si>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</si>
  <si>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</si>
  <si>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</si>
  <si>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</si>
  <si>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</si>
  <si>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</si>
  <si>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</si>
  <si>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</si>
  <si>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</si>
  <si>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</si>
  <si>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</si>
  <si>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</si>
  <si>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</si>
  <si>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</si>
  <si>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</si>
  <si>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</si>
  <si>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</si>
  <si>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</si>
  <si>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</si>
  <si>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</si>
  <si>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</si>
  <si>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</si>
  <si>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</si>
  <si>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</si>
  <si>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</si>
  <si>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</si>
  <si>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</si>
  <si>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</si>
  <si>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</si>
  <si>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</si>
  <si>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</si>
  <si>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</si>
  <si>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</si>
  <si>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</si>
  <si>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</si>
  <si>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</si>
  <si>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</si>
  <si>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</si>
  <si>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</si>
  <si>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</si>
  <si>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</si>
  <si>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</si>
  <si>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</si>
  <si>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</si>
  <si>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</si>
  <si>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</si>
  <si>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</si>
  <si>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</si>
  <si>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</si>
  <si>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</si>
  <si>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</si>
  <si>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</si>
  <si>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</si>
  <si>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</si>
  <si>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</si>
  <si>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</si>
  <si>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</si>
  <si>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</si>
  <si>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</si>
  <si>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</si>
  <si>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</si>
  <si>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</si>
  <si>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</si>
  <si>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</si>
  <si>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</si>
  <si>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</si>
  <si>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</si>
  <si>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</si>
  <si>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</si>
  <si>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</si>
  <si>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</si>
  <si>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</si>
  <si>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</si>
  <si>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</si>
  <si>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</si>
  <si>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</si>
  <si>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</si>
  <si>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</si>
  <si>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</si>
  <si>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</si>
  <si>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</si>
  <si>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</si>
  <si>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</si>
  <si>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</si>
  <si>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</si>
  <si>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</si>
  <si>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</si>
  <si>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</si>
  <si>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</si>
  <si>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</si>
  <si>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</si>
  <si>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</si>
  <si>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</si>
  <si>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</si>
  <si>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</si>
  <si>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</si>
  <si>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</si>
  <si>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</si>
  <si>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</si>
  <si>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</si>
  <si>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</si>
  <si>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</si>
  <si>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</si>
  <si>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</si>
  <si>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</si>
  <si>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</si>
  <si>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</si>
  <si>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</si>
  <si>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</si>
  <si>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</si>
  <si>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</si>
  <si>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</si>
  <si>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</si>
  <si>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</si>
  <si>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</si>
  <si>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</si>
  <si>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</si>
  <si>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</si>
  <si>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</si>
  <si>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</si>
  <si>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</si>
  <si>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</si>
  <si>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</si>
  <si>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</si>
  <si>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</si>
  <si>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</si>
  <si>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</si>
  <si>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</si>
  <si>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</si>
  <si>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</si>
  <si>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</si>
  <si>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</si>
  <si>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</si>
  <si>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</si>
  <si>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</si>
  <si>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</si>
  <si>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</si>
  <si>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</si>
  <si>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</si>
  <si>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</si>
  <si>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</si>
  <si>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</si>
  <si>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</si>
  <si>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</si>
  <si>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</si>
  <si>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</si>
  <si>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</si>
  <si>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</si>
  <si>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</si>
  <si>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</si>
  <si>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</si>
  <si>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</si>
  <si>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</si>
  <si>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</si>
  <si>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</si>
  <si>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</si>
  <si>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</si>
  <si>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</si>
  <si>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</si>
  <si>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</si>
  <si>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</si>
  <si>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</si>
  <si>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</si>
  <si>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</si>
  <si>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</si>
  <si>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</si>
  <si>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</si>
  <si>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</si>
  <si>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</si>
  <si>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</si>
  <si>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</si>
  <si>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</si>
  <si>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</si>
  <si>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</si>
  <si>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</si>
  <si>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</si>
  <si>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</si>
  <si>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</si>
  <si>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</si>
  <si>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</si>
  <si>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</si>
  <si>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</si>
  <si>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</si>
  <si>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</si>
  <si>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</si>
  <si>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</si>
  <si>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</si>
  <si>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</si>
  <si>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</si>
  <si>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</si>
  <si>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</si>
  <si>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</si>
  <si>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</si>
  <si>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</si>
  <si>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</si>
  <si>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</si>
  <si>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</si>
  <si>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</si>
  <si>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</si>
  <si>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</si>
  <si>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</si>
  <si>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</si>
  <si>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</si>
  <si>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</si>
  <si>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</si>
  <si>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</si>
  <si>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</si>
  <si>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</si>
  <si>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</si>
  <si>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</si>
  <si>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</si>
  <si>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</si>
  <si>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</si>
  <si>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</si>
  <si>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</si>
  <si>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</si>
  <si>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</si>
  <si>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</si>
  <si>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</si>
  <si>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</si>
  <si>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</si>
  <si>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</si>
  <si>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</si>
  <si>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</si>
  <si>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</si>
  <si>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</si>
  <si>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</si>
  <si>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</si>
  <si>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</si>
  <si>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</si>
  <si>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</si>
  <si>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</si>
  <si>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</si>
  <si>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</si>
  <si>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</si>
  <si>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</si>
  <si>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</si>
  <si>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</si>
  <si>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</si>
  <si>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</si>
  <si>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</si>
  <si>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</si>
  <si>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</si>
  <si>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</si>
  <si>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</si>
  <si>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</si>
  <si>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</si>
  <si>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</si>
  <si>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</si>
  <si>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</si>
  <si>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</si>
  <si>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</si>
  <si>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</si>
  <si>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</si>
  <si>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</si>
  <si>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</si>
  <si>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</si>
  <si>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</si>
  <si>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</si>
  <si>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</si>
  <si>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</si>
  <si>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</si>
  <si>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</si>
  <si>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</si>
  <si>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</si>
  <si>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</si>
  <si>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</si>
  <si>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</si>
  <si>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</si>
  <si>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</si>
  <si>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</si>
  <si>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</si>
  <si>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</si>
  <si>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</si>
  <si>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</si>
  <si>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</si>
  <si>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</si>
  <si>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</si>
  <si>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</si>
  <si>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</si>
  <si>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</si>
  <si>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</si>
  <si>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</si>
  <si>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</si>
  <si>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</si>
  <si>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</si>
  <si>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</si>
  <si>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</si>
  <si>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</si>
  <si>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</si>
  <si>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</si>
  <si>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</si>
  <si>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</si>
  <si>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</si>
  <si>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</si>
  <si>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</si>
  <si>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</si>
  <si>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</si>
  <si>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</si>
  <si>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</si>
  <si>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</si>
  <si>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</si>
  <si>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</si>
  <si>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</si>
  <si>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</si>
  <si>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</si>
  <si>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</si>
  <si>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</si>
  <si>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</si>
  <si>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</si>
  <si>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</si>
  <si>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</si>
  <si>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</si>
  <si>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</si>
  <si>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</si>
  <si>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</si>
  <si>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</si>
  <si>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</si>
  <si>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</si>
  <si>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</si>
  <si>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</si>
  <si>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</si>
  <si>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</si>
  <si>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</si>
  <si>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</si>
  <si>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</si>
  <si>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</si>
  <si>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</si>
  <si>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</si>
  <si>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</si>
  <si>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</si>
  <si>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</si>
  <si>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</si>
  <si>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</si>
  <si>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</si>
  <si>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</si>
  <si>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</si>
  <si>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</si>
  <si>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</si>
  <si>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</si>
  <si>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</si>
  <si>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</si>
  <si>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</si>
  <si>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</si>
  <si>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</si>
  <si>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</si>
  <si>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</si>
  <si>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</si>
  <si>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</si>
  <si>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</si>
  <si>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</si>
  <si>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</si>
  <si>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</si>
  <si>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</si>
  <si>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</si>
  <si>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</si>
  <si>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</si>
  <si>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</si>
  <si>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</si>
  <si>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</si>
  <si>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</si>
  <si>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</si>
  <si>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</si>
  <si>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</si>
  <si>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</si>
  <si>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</si>
  <si>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</si>
  <si>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</si>
  <si>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</si>
  <si>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</si>
  <si>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</si>
  <si>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</si>
  <si>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</si>
  <si>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</si>
  <si>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</si>
  <si>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</si>
  <si>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</si>
  <si>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</si>
  <si>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</si>
  <si>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</si>
  <si>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</si>
  <si>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</si>
  <si>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</si>
  <si>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</si>
  <si>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</si>
  <si>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</si>
  <si>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</si>
  <si>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</si>
  <si>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</si>
  <si>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</si>
  <si>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</si>
  <si>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</si>
  <si>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</si>
  <si>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</si>
  <si>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</si>
  <si>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</si>
  <si>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</si>
  <si>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</si>
  <si>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</si>
  <si>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</si>
  <si>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</si>
  <si>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</si>
  <si>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</si>
  <si>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</si>
  <si>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</si>
  <si>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</si>
  <si>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</si>
  <si>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</si>
  <si>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</si>
  <si>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</si>
  <si>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</si>
  <si>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</si>
  <si>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</si>
  <si>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</si>
  <si>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</si>
  <si>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</si>
  <si>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</si>
  <si>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</si>
  <si>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</si>
  <si>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</si>
  <si>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</si>
  <si>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</si>
  <si>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</si>
  <si>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</si>
  <si>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</si>
  <si>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</si>
  <si>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</si>
  <si>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</si>
  <si>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</si>
  <si>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</si>
  <si>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</si>
  <si>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</si>
  <si>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</si>
  <si>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</si>
  <si>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</si>
  <si>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</si>
  <si>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</si>
  <si>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</si>
  <si>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</si>
  <si>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</si>
  <si>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</si>
  <si>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</si>
  <si>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</si>
  <si>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</si>
  <si>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</si>
  <si>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</si>
  <si>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</si>
  <si>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</si>
  <si>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</si>
  <si>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</si>
  <si>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</si>
  <si>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</si>
  <si>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</si>
  <si>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</si>
  <si>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</si>
  <si>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</si>
  <si>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</si>
  <si>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</si>
  <si>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</si>
  <si>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</si>
  <si>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</si>
  <si>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</si>
  <si>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</si>
  <si>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</si>
  <si>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</si>
  <si>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</si>
  <si>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</si>
  <si>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</si>
  <si>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</si>
  <si>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</si>
  <si>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</si>
  <si>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</si>
  <si>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</si>
  <si>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</si>
  <si>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</si>
  <si>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</si>
  <si>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</si>
  <si>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</si>
  <si>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</si>
  <si>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</si>
  <si>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</si>
  <si>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</si>
  <si>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</si>
  <si>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</si>
  <si>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</si>
  <si>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</si>
  <si>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</si>
  <si>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</si>
  <si>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</si>
  <si>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</si>
  <si>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</si>
  <si>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</si>
  <si>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</si>
  <si>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</si>
  <si>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</si>
  <si>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</si>
  <si>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</si>
  <si>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</si>
  <si>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</si>
  <si>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</si>
  <si>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</si>
  <si>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</si>
  <si>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</si>
  <si>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</si>
  <si>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</si>
  <si>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</si>
  <si>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</si>
  <si>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</si>
  <si>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</si>
  <si>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</si>
  <si>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</si>
  <si>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</si>
  <si>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</si>
  <si>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</si>
  <si>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</si>
  <si>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</si>
  <si>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</si>
  <si>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</si>
  <si>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</si>
  <si>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</si>
  <si>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</si>
  <si>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</si>
  <si>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</si>
  <si>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</si>
  <si>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</si>
  <si>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</si>
  <si>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</si>
  <si>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</si>
  <si>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</si>
  <si>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</si>
  <si>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</si>
  <si>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</si>
  <si>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</si>
  <si>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</si>
  <si>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</si>
  <si>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</si>
  <si>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</si>
  <si>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</si>
  <si>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</si>
  <si>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</si>
  <si>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</si>
  <si>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</si>
  <si>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</si>
  <si>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</si>
  <si>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</si>
  <si>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</si>
  <si>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</si>
  <si>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</si>
  <si>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</si>
  <si>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</si>
  <si>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</si>
  <si>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</si>
  <si>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</si>
  <si>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</si>
  <si>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</si>
  <si>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</si>
  <si>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</si>
  <si>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</si>
  <si>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</si>
  <si>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</si>
  <si>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</si>
  <si>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</si>
  <si>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</si>
  <si>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</si>
  <si>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</si>
  <si>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</si>
  <si>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</si>
  <si>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</si>
  <si>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</si>
  <si>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</si>
  <si>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</si>
  <si>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</si>
  <si>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</si>
  <si>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</si>
  <si>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</si>
  <si>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</si>
  <si>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</si>
  <si>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</si>
  <si>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</si>
  <si>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</si>
  <si>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</si>
  <si>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</si>
  <si>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</si>
  <si>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</si>
  <si>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</si>
  <si>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</si>
  <si>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</si>
  <si>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</si>
  <si>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</si>
  <si>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</si>
  <si>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</si>
  <si>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</si>
  <si>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</si>
  <si>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</si>
  <si>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</si>
  <si>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</si>
  <si>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</si>
  <si>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</si>
  <si>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</si>
  <si>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</si>
  <si>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</si>
  <si>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</si>
  <si>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</si>
  <si>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</si>
  <si>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</si>
  <si>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</si>
  <si>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</si>
  <si>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</si>
  <si>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</si>
  <si>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</si>
  <si>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</si>
  <si>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</si>
  <si>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</si>
  <si>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</si>
  <si>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</si>
  <si>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</si>
  <si>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</si>
  <si>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</si>
  <si>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</si>
  <si>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</si>
  <si>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</si>
  <si>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</si>
  <si>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</si>
  <si>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</si>
  <si>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</si>
  <si>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</si>
  <si>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</si>
  <si>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</si>
  <si>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</si>
  <si>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</si>
  <si>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</si>
  <si>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</si>
  <si>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</si>
  <si>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</si>
  <si>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</si>
  <si>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</si>
  <si>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</si>
  <si>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</si>
  <si>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</si>
  <si>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</si>
  <si>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</si>
  <si>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</si>
  <si>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</si>
  <si>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</si>
  <si>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</si>
  <si>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</si>
  <si>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</si>
  <si>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</si>
  <si>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</si>
  <si>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</si>
  <si>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</si>
  <si>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</si>
  <si>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</si>
  <si>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</si>
  <si>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</si>
  <si>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</si>
  <si>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</si>
  <si>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</si>
  <si>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</si>
  <si>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</si>
  <si>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</si>
  <si>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</si>
  <si>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</si>
  <si>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</si>
  <si>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</si>
  <si>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</si>
  <si>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</si>
  <si>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</si>
  <si>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</si>
  <si>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</si>
  <si>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</si>
  <si>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</si>
  <si>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</si>
  <si>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</si>
  <si>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</si>
  <si>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</si>
  <si>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</si>
  <si>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</si>
  <si>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</si>
  <si>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</si>
  <si>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</si>
  <si>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</si>
  <si>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</si>
  <si>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</si>
  <si>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</si>
  <si>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</si>
  <si>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</si>
  <si>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</si>
  <si>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</si>
  <si>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</si>
  <si>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</si>
  <si>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</si>
  <si>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</si>
  <si>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</si>
  <si>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</si>
  <si>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</si>
  <si>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</si>
  <si>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</si>
  <si>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</si>
  <si>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</si>
  <si>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</si>
  <si>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</si>
  <si>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</si>
  <si>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</si>
  <si>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</si>
  <si>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</si>
  <si>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</si>
  <si>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</si>
  <si>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</si>
  <si>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</si>
  <si>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</si>
  <si>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</si>
  <si>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</si>
  <si>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</si>
  <si>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</si>
  <si>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</si>
  <si>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</si>
  <si>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</si>
  <si>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</si>
  <si>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</si>
  <si>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</si>
  <si>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</si>
  <si>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</si>
  <si>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</si>
  <si>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</si>
  <si>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</si>
  <si>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</si>
  <si>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</si>
  <si>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</si>
  <si>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</si>
  <si>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</si>
  <si>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</si>
  <si>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</si>
  <si>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</si>
  <si>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</si>
  <si>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</si>
  <si>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</si>
  <si>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</si>
  <si>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</si>
  <si>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</si>
  <si>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</si>
  <si>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</si>
  <si>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</si>
  <si>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</si>
  <si>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</si>
  <si>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</si>
  <si>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</si>
  <si>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</si>
  <si>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</si>
  <si>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</si>
  <si>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</si>
  <si>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</si>
  <si>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</si>
  <si>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</si>
  <si>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</si>
  <si>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</si>
  <si>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</si>
  <si>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</si>
  <si>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</si>
  <si>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</si>
  <si>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</si>
  <si>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</si>
  <si>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</si>
  <si>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</si>
  <si>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</si>
  <si>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</si>
  <si>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</si>
  <si>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</si>
  <si>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</si>
  <si>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</si>
  <si>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</si>
  <si>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</si>
  <si>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</si>
  <si>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</si>
  <si>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</si>
  <si>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</si>
  <si>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</si>
  <si>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</si>
  <si>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</si>
  <si>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</si>
  <si>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</si>
  <si>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</si>
  <si>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</si>
  <si>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</si>
  <si>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</si>
  <si>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</si>
  <si>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</si>
  <si>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</si>
  <si>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</si>
  <si>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</si>
  <si>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</si>
  <si>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</si>
  <si>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</si>
  <si>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</si>
  <si>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</si>
  <si>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</si>
  <si>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</si>
  <si>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</si>
  <si>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</si>
  <si>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</si>
  <si>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</si>
  <si>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</si>
  <si>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</si>
  <si>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</si>
  <si>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</si>
  <si>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</si>
  <si>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</si>
  <si>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</si>
  <si>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</si>
  <si>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</si>
  <si>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</si>
  <si>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</si>
  <si>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</si>
  <si>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</si>
  <si>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</si>
  <si>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</si>
  <si>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</si>
  <si>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</si>
  <si>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</si>
  <si>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</si>
  <si>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</si>
  <si>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</si>
  <si>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</si>
  <si>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</si>
  <si>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</si>
  <si>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</si>
  <si>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</si>
  <si>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</si>
  <si>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</si>
  <si>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</si>
  <si>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</si>
  <si>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</si>
  <si>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</si>
  <si>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</si>
  <si>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</si>
  <si>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</si>
  <si>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</si>
  <si>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</si>
  <si>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</si>
  <si>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</si>
  <si>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</si>
  <si>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</si>
  <si>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</si>
  <si>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</si>
  <si>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</si>
  <si>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</si>
  <si>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</si>
  <si>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</si>
  <si>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</si>
  <si>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</si>
  <si>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</si>
  <si>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</si>
  <si>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</si>
  <si>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</si>
  <si>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</si>
  <si>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</si>
  <si>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</si>
  <si>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</si>
  <si>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</si>
  <si>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</si>
  <si>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</si>
  <si>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</si>
  <si>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</si>
  <si>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</si>
  <si>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</si>
  <si>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</si>
  <si>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</si>
  <si>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</si>
  <si>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</si>
  <si>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</si>
  <si>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</si>
  <si>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</si>
  <si>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</si>
  <si>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</si>
  <si>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</si>
  <si>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</si>
  <si>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</si>
  <si>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</si>
  <si>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</si>
  <si>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</si>
  <si>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</si>
  <si>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</si>
  <si>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</si>
  <si>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</si>
  <si>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</si>
  <si>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</si>
  <si>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</si>
  <si>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</si>
  <si>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</si>
  <si>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</si>
  <si>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</si>
  <si>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</si>
  <si>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</si>
  <si>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</si>
  <si>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</si>
  <si>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</si>
  <si>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</si>
  <si>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</si>
  <si>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</si>
  <si>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</si>
  <si>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</si>
  <si>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</si>
  <si>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</si>
  <si>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</si>
  <si>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</si>
  <si>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</si>
  <si>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</si>
  <si>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</si>
  <si>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</si>
  <si>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</si>
  <si>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</si>
  <si>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</si>
  <si>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</si>
  <si>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</si>
  <si>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</si>
  <si>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</si>
  <si>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</si>
  <si>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</si>
  <si>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</si>
  <si>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</si>
  <si>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</si>
  <si>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</si>
  <si>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</si>
  <si>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</si>
  <si>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</si>
  <si>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</si>
  <si>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</si>
  <si>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</si>
  <si>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</si>
  <si>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</si>
  <si>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</si>
  <si>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</si>
  <si>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</si>
  <si>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</si>
  <si>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</si>
  <si>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</si>
  <si>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</si>
  <si>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</si>
  <si>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</si>
  <si>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</si>
  <si>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</si>
  <si>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</si>
  <si>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</si>
  <si>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</si>
  <si>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</si>
  <si>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</si>
  <si>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</si>
  <si>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</si>
  <si>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</si>
  <si>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</si>
  <si>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</si>
  <si>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</si>
  <si>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</si>
  <si>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</si>
  <si>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</si>
  <si>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</si>
  <si>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</si>
  <si>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</si>
  <si>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</si>
  <si>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</si>
  <si>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</si>
  <si>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</si>
  <si>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</si>
  <si>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</si>
  <si>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</si>
  <si>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</si>
  <si>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</si>
  <si>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</si>
  <si>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</si>
  <si>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</si>
  <si>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</si>
  <si>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</si>
  <si>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</si>
  <si>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</si>
  <si>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</si>
  <si>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</si>
  <si>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</si>
  <si>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</si>
  <si>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</si>
  <si>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</si>
  <si>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</si>
  <si>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</si>
  <si>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</si>
  <si>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</si>
  <si>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</si>
  <si>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</si>
  <si>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</si>
  <si>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</si>
  <si>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</si>
  <si>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</si>
  <si>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</si>
  <si>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</si>
  <si>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</si>
  <si>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</si>
  <si>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</si>
  <si>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</si>
  <si>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</si>
  <si>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</si>
  <si>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</si>
  <si>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</si>
  <si>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</si>
  <si>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</si>
  <si>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</si>
  <si>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</si>
  <si>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</si>
  <si>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</si>
  <si>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</si>
  <si>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</si>
  <si>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</si>
  <si>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</si>
  <si>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</si>
  <si>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</si>
  <si>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</si>
  <si>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</si>
  <si>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</si>
  <si>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</si>
  <si>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</si>
  <si>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</si>
  <si>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</si>
  <si>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</si>
  <si>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</si>
  <si>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</si>
  <si>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</si>
  <si>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</si>
  <si>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</si>
  <si>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</si>
  <si>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</si>
  <si>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</si>
  <si>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</si>
  <si>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</si>
  <si>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</si>
  <si>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</si>
  <si>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</si>
  <si>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</si>
  <si>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</si>
  <si>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</si>
  <si>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</si>
  <si>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</si>
  <si>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</si>
  <si>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</si>
  <si>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</si>
  <si>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</si>
  <si>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</si>
  <si>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</si>
  <si>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</si>
  <si>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</si>
  <si>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</si>
  <si>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</si>
  <si>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</si>
  <si>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</si>
  <si>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</si>
  <si>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</si>
  <si>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</si>
  <si>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</si>
  <si>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</si>
  <si>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</si>
  <si>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</si>
  <si>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</si>
  <si>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</si>
  <si>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</si>
  <si>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</si>
  <si>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</si>
  <si>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</si>
  <si>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</si>
  <si>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</si>
  <si>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</si>
  <si>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</si>
  <si>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</si>
  <si>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</si>
  <si>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</si>
  <si>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</si>
  <si>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</si>
  <si>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</si>
  <si>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</si>
  <si>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</si>
  <si>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</si>
  <si>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</si>
  <si>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</si>
  <si>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</si>
  <si>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</si>
  <si>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</si>
  <si>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</si>
  <si>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</si>
  <si>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</si>
  <si>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</si>
  <si>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</si>
  <si>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</si>
  <si>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</si>
  <si>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</si>
  <si>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</si>
  <si>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</si>
  <si>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</si>
  <si>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</si>
  <si>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</si>
  <si>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</si>
  <si>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</si>
  <si>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</si>
  <si>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</si>
  <si>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</si>
  <si>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</si>
  <si>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</si>
  <si>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</si>
  <si>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</si>
  <si>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</si>
  <si>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</si>
  <si>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</si>
  <si>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</si>
  <si>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</si>
  <si>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</si>
  <si>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</si>
  <si>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</si>
  <si>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</si>
  <si>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</si>
  <si>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</si>
  <si>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</si>
  <si>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</si>
  <si>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</si>
  <si>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</si>
  <si>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</si>
  <si>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</si>
  <si>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</si>
  <si>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</si>
  <si>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</si>
  <si>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</si>
  <si>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</si>
  <si>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</si>
  <si>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</si>
  <si>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</si>
  <si>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</si>
  <si>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</si>
  <si>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</si>
  <si>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</si>
  <si>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</si>
  <si>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</si>
  <si>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</si>
  <si>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</si>
  <si>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</si>
  <si>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</si>
  <si>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</si>
  <si>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</si>
  <si>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</si>
  <si>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</si>
  <si>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</si>
  <si>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</si>
  <si>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</si>
  <si>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</si>
  <si>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</si>
  <si>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</si>
  <si>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</si>
  <si>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</si>
  <si>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</si>
  <si>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</si>
  <si>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</si>
  <si>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</si>
  <si>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</si>
  <si>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</si>
  <si>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</si>
  <si>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</si>
  <si>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</si>
  <si>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</si>
  <si>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</si>
  <si>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</si>
  <si>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</si>
  <si>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</si>
  <si>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</si>
  <si>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</si>
  <si>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</si>
  <si>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</si>
  <si>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</si>
  <si>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</si>
  <si>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</si>
  <si>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</si>
  <si>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</si>
  <si>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</si>
  <si>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</si>
  <si>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</si>
  <si>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</si>
  <si>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</si>
  <si>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</si>
  <si>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</si>
  <si>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</si>
  <si>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</si>
  <si>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</si>
  <si>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</si>
  <si>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</si>
  <si>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</si>
  <si>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</si>
  <si>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</si>
  <si>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</si>
  <si>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</si>
  <si>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</si>
  <si>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</si>
  <si>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</si>
  <si>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</si>
  <si>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</si>
  <si>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</si>
  <si>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</si>
  <si>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</si>
  <si>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</si>
  <si>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</si>
  <si>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</si>
  <si>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</si>
  <si>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</si>
  <si>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</si>
  <si>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</si>
  <si>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</si>
  <si>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</si>
  <si>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</si>
  <si>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</si>
  <si>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</si>
  <si>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</si>
  <si>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</si>
  <si>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</si>
  <si>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</si>
  <si>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</si>
  <si>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</si>
  <si>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</si>
  <si>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</si>
  <si>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</si>
  <si>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</si>
  <si>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</si>
  <si>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</si>
  <si>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</si>
  <si>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</si>
  <si>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</si>
  <si>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</si>
  <si>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</si>
  <si>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</si>
  <si>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</si>
  <si>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</si>
  <si>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</si>
  <si>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</si>
  <si>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</si>
  <si>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</si>
  <si>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</si>
  <si>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</si>
  <si>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</si>
  <si>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</si>
  <si>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</si>
  <si>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</si>
  <si>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</si>
  <si>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</si>
  <si>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</si>
  <si>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</si>
  <si>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</si>
  <si>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</si>
  <si>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</si>
  <si>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</si>
  <si>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</si>
  <si>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</si>
  <si>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</si>
  <si>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</si>
  <si>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</si>
  <si>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</si>
  <si>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</si>
  <si>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</si>
  <si>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</si>
  <si>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</si>
  <si>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</si>
  <si>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</si>
  <si>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</si>
  <si>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</si>
  <si>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</si>
  <si>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</si>
  <si>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</si>
  <si>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</si>
  <si>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</si>
  <si>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</si>
  <si>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</si>
  <si>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</si>
  <si>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</si>
  <si>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</si>
  <si>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</si>
  <si>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</si>
  <si>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</si>
  <si>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</si>
  <si>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</si>
  <si>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</si>
  <si>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</si>
  <si>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</si>
  <si>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</si>
  <si>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</si>
  <si>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</si>
  <si>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</si>
  <si>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</si>
  <si>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</si>
  <si>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</si>
  <si>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</si>
  <si>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</si>
  <si>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</si>
  <si>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</si>
  <si>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</si>
  <si>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</si>
  <si>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</si>
  <si>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</si>
  <si>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</si>
  <si>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</si>
  <si>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</si>
  <si>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</si>
  <si>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</si>
  <si>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</si>
  <si>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</si>
  <si>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</si>
  <si>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</si>
  <si>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</si>
  <si>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</si>
  <si>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</si>
  <si>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</si>
  <si>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</si>
  <si>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</si>
  <si>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</si>
  <si>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</si>
  <si>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</si>
  <si>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</si>
  <si>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</si>
  <si>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</si>
  <si>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</si>
  <si>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</si>
  <si>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</si>
  <si>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</si>
  <si>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</si>
  <si>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</si>
  <si>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</si>
  <si>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</si>
  <si>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</si>
  <si>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</si>
  <si>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</si>
  <si>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</si>
  <si>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</si>
  <si>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</si>
  <si>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</si>
  <si>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</si>
  <si>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</si>
  <si>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</si>
  <si>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</si>
  <si>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</si>
  <si>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</si>
  <si>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</si>
  <si>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</si>
  <si>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</si>
  <si>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</si>
  <si>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</si>
  <si>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</si>
  <si>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</si>
  <si>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</si>
  <si>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</si>
  <si>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</si>
  <si>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</si>
  <si>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</si>
  <si>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</si>
  <si>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</si>
  <si>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</si>
  <si>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</si>
  <si>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</si>
  <si>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</si>
  <si>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</si>
  <si>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</si>
  <si>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</si>
  <si>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</si>
  <si>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</si>
  <si>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</si>
  <si>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</si>
  <si>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</si>
  <si>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</si>
  <si>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</si>
  <si>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</si>
  <si>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</si>
  <si>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</si>
  <si>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</si>
  <si>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</si>
  <si>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</si>
  <si>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</si>
  <si>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</si>
  <si>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</si>
  <si>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</si>
  <si>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</si>
  <si>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</si>
  <si>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</si>
  <si>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</si>
  <si>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</si>
  <si>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</si>
  <si>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</si>
  <si>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</si>
  <si>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</si>
  <si>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</si>
  <si>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</si>
  <si>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</si>
  <si>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</si>
  <si>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</si>
  <si>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</si>
  <si>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</si>
  <si>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</si>
  <si>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</si>
  <si>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</si>
  <si>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</si>
  <si>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</si>
  <si>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</si>
  <si>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</si>
  <si>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</si>
  <si>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</si>
  <si>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</si>
  <si>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</si>
  <si>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</si>
  <si>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</si>
  <si>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</si>
  <si>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</si>
  <si>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</si>
  <si>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</si>
  <si>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</si>
  <si>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</si>
  <si>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</si>
  <si>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</si>
  <si>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</si>
  <si>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</si>
  <si>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</si>
  <si>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</si>
  <si>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</si>
  <si>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</si>
  <si>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</si>
  <si>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</si>
  <si>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</si>
  <si>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</si>
  <si>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</si>
  <si>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</si>
  <si>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</si>
  <si>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</si>
  <si>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</si>
  <si>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</si>
  <si>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</si>
  <si>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</si>
  <si>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</si>
  <si>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</si>
  <si>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</si>
  <si>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</si>
  <si>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</si>
  <si>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</si>
  <si>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</si>
  <si>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</si>
  <si>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</si>
  <si>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</si>
  <si>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</si>
  <si>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</si>
  <si>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</si>
  <si>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</si>
  <si>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</si>
  <si>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</si>
  <si>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</si>
  <si>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</si>
  <si>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</si>
  <si>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</si>
  <si>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</si>
  <si>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</si>
  <si>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</si>
  <si>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</si>
  <si>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</si>
  <si>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</si>
  <si>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</si>
  <si>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</si>
  <si>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</si>
  <si>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</si>
  <si>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</si>
  <si>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</si>
  <si>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</si>
  <si>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</si>
  <si>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</si>
  <si>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</si>
  <si>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</si>
  <si>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</si>
  <si>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</si>
  <si>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</si>
  <si>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</si>
  <si>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</si>
  <si>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</si>
  <si>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</si>
  <si>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</si>
  <si>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</si>
  <si>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</si>
  <si>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</si>
  <si>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</si>
  <si>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</si>
  <si>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</si>
  <si>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</si>
  <si>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</si>
  <si>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</si>
  <si>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</si>
  <si>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</si>
  <si>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</si>
  <si>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</si>
  <si>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</si>
  <si>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</si>
  <si>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</si>
  <si>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</si>
  <si>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</si>
  <si>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</si>
  <si>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</si>
  <si>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</si>
  <si>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</si>
  <si>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</si>
  <si>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</si>
  <si>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</si>
  <si>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</si>
  <si>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</si>
  <si>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</si>
  <si>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</si>
  <si>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</si>
  <si>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</si>
  <si>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</si>
  <si>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</si>
  <si>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</si>
  <si>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</si>
  <si>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</si>
  <si>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</si>
  <si>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</si>
  <si>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</si>
  <si>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</si>
  <si>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</si>
  <si>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</si>
  <si>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</si>
  <si>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</si>
  <si>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</si>
  <si>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</si>
  <si>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</si>
  <si>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</si>
  <si>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</si>
  <si>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</si>
  <si>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</si>
  <si>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</si>
  <si>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</si>
  <si>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</si>
  <si>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</si>
  <si>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</si>
  <si>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</si>
  <si>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</si>
  <si>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</si>
  <si>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</si>
  <si>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</si>
  <si>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</si>
  <si>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</si>
  <si>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</si>
  <si>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</si>
  <si>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</si>
  <si>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</si>
  <si>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</si>
  <si>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</si>
  <si>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</si>
  <si>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</si>
  <si>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</si>
  <si>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</si>
  <si>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</si>
  <si>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</si>
  <si>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</si>
  <si>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</si>
  <si>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</si>
  <si>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</si>
  <si>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</si>
  <si>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</si>
  <si>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</si>
  <si>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</si>
  <si>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</si>
  <si>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</si>
  <si>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</si>
  <si>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</si>
  <si>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</si>
  <si>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</si>
  <si>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</si>
  <si>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</si>
  <si>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</si>
  <si>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</si>
  <si>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</si>
  <si>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</si>
  <si>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</si>
  <si>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</si>
  <si>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</si>
  <si>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</si>
  <si>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</si>
  <si>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</si>
  <si>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</si>
  <si>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</si>
  <si>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</si>
  <si>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</si>
  <si>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</si>
  <si>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</si>
  <si>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</si>
  <si>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</si>
  <si>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</si>
  <si>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</si>
  <si>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</si>
  <si>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</si>
  <si>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</si>
  <si>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</si>
  <si>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</si>
  <si>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</si>
  <si>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</si>
  <si>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</si>
  <si>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</si>
  <si>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</si>
  <si>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</si>
  <si>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</si>
  <si>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</si>
  <si>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</si>
  <si>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</si>
  <si>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</si>
  <si>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</si>
  <si>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</si>
  <si>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</si>
  <si>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</si>
  <si>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</si>
  <si>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</si>
  <si>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</si>
  <si>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</si>
  <si>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</si>
  <si>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</si>
  <si>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</si>
  <si>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</si>
  <si>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</si>
  <si>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</si>
  <si>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</si>
  <si>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</si>
  <si>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</si>
  <si>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</si>
  <si>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</si>
  <si>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</si>
  <si>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</si>
  <si>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</si>
  <si>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</si>
  <si>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</si>
  <si>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</si>
  <si>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</si>
  <si>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</si>
  <si>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</si>
  <si>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</si>
  <si>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</si>
  <si>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</si>
  <si>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</si>
  <si>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</si>
  <si>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</si>
  <si>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</si>
  <si>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</si>
  <si>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</si>
  <si>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</si>
  <si>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</si>
  <si>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</si>
  <si>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</si>
  <si>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</si>
  <si>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</si>
  <si>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</si>
  <si>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</si>
  <si>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</si>
  <si>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</si>
  <si>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</si>
  <si>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</si>
  <si>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</si>
  <si>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</si>
  <si>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</si>
  <si>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</si>
  <si>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</si>
  <si>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</si>
  <si>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</si>
  <si>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</si>
  <si>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</si>
  <si>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</si>
  <si>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</si>
  <si>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</si>
  <si>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</si>
  <si>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</si>
  <si>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</si>
  <si>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</si>
  <si>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</si>
  <si>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</si>
  <si>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</si>
  <si>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</si>
  <si>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</si>
  <si>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</si>
  <si>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</si>
  <si>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</si>
  <si>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</si>
  <si>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</si>
  <si>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</si>
  <si>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</si>
  <si>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</si>
  <si>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</si>
  <si>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</si>
  <si>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</si>
  <si>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</si>
  <si>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</si>
  <si>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</si>
  <si>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</si>
  <si>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</si>
  <si>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</si>
  <si>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</si>
  <si>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</si>
  <si>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</si>
  <si>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</si>
  <si>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</si>
  <si>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</si>
  <si>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</si>
  <si>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</si>
  <si>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</si>
  <si>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</si>
  <si>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</si>
  <si>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</si>
  <si>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</si>
  <si>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</si>
  <si>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</si>
  <si>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</si>
  <si>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</si>
  <si>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</si>
  <si>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</si>
  <si>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</si>
  <si>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</si>
  <si>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</si>
  <si>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</si>
  <si>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</si>
  <si>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</si>
  <si>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</si>
  <si>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</si>
  <si>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</si>
  <si>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</si>
  <si>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</si>
  <si>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</si>
  <si>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</si>
  <si>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</si>
  <si>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</si>
  <si>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</si>
  <si>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</si>
  <si>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</si>
  <si>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</si>
  <si>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</si>
  <si>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</si>
  <si>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</si>
  <si>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</si>
  <si>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</si>
  <si>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</si>
  <si>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</si>
  <si>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</si>
  <si>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</si>
  <si>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</si>
  <si>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</si>
  <si>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</si>
  <si>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</si>
  <si>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</si>
  <si>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</si>
  <si>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</si>
  <si>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</si>
  <si>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</si>
  <si>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</si>
  <si>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</si>
  <si>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</si>
  <si>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</si>
  <si>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</si>
  <si>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</si>
  <si>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</si>
  <si>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</si>
  <si>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</si>
  <si>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</si>
  <si>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</si>
  <si>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</si>
  <si>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</si>
  <si>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</si>
  <si>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</si>
  <si>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</si>
  <si>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</si>
  <si>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</si>
  <si>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</si>
  <si>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</si>
  <si>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</si>
  <si>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</si>
  <si>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</si>
  <si>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</si>
  <si>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</si>
  <si>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</si>
  <si>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</si>
  <si>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</si>
  <si>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</si>
  <si>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</si>
  <si>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</si>
  <si>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</si>
  <si>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</si>
  <si>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</si>
  <si>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</si>
  <si>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</si>
  <si>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</si>
  <si>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</si>
  <si>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</si>
  <si>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</si>
  <si>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</si>
  <si>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</si>
  <si>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</si>
  <si>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</si>
  <si>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</si>
  <si>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</si>
  <si>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</si>
  <si>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</si>
  <si>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</si>
  <si>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</si>
  <si>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</si>
  <si>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</si>
  <si>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</si>
  <si>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</si>
  <si>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</si>
  <si>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</si>
  <si>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</si>
  <si>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</si>
  <si>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</si>
  <si>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</si>
  <si>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</si>
  <si>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</si>
  <si>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</si>
  <si>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</si>
  <si>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</si>
  <si>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</si>
  <si>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</si>
  <si>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</si>
  <si>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</si>
  <si>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</si>
  <si>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</si>
  <si>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</si>
  <si>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</si>
  <si>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</si>
  <si>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</si>
  <si>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</si>
  <si>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</si>
  <si>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</si>
  <si>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</si>
  <si>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</si>
  <si>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</si>
  <si>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</si>
  <si>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</si>
  <si>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</si>
  <si>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</si>
  <si>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</si>
  <si>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</si>
  <si>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</si>
  <si>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</si>
  <si>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</si>
  <si>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</si>
  <si>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</si>
  <si>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</si>
  <si>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</si>
  <si>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</si>
  <si>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</si>
  <si>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</si>
  <si>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</si>
  <si>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</si>
  <si>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</si>
  <si>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</si>
  <si>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</si>
  <si>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</si>
  <si>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</si>
  <si>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</si>
  <si>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</si>
  <si>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</si>
  <si>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</si>
  <si>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</si>
  <si>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</si>
  <si>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</si>
  <si>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</si>
  <si>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</si>
  <si>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</si>
  <si>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</si>
  <si>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</si>
  <si>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</si>
  <si>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</si>
  <si>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</si>
  <si>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</si>
  <si>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</si>
  <si>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</si>
  <si>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</si>
  <si>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</si>
  <si>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</si>
  <si>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</si>
  <si>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</si>
  <si>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</si>
  <si>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</si>
  <si>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</si>
  <si>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</si>
  <si>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</si>
  <si>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</si>
  <si>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</si>
  <si>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</si>
  <si>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</si>
  <si>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</si>
  <si>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</si>
  <si>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</si>
  <si>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</si>
  <si>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</si>
  <si>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</si>
  <si>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</si>
  <si>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</si>
  <si>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</si>
  <si>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</si>
  <si>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</si>
  <si>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</si>
  <si>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</si>
  <si>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</si>
  <si>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</si>
  <si>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</si>
  <si>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</si>
  <si>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</si>
  <si>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</si>
  <si>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</si>
  <si>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</si>
  <si>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</si>
  <si>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</si>
  <si>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</si>
  <si>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</si>
  <si>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</si>
  <si>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</si>
  <si>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</si>
  <si>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</si>
  <si>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</si>
  <si>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</si>
  <si>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</si>
  <si>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</si>
  <si>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</si>
  <si>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</si>
  <si>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</si>
  <si>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</si>
  <si>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</si>
  <si>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</si>
  <si>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</si>
  <si>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</si>
  <si>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</si>
  <si>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</si>
  <si>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</si>
  <si>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</si>
  <si>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</si>
  <si>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</si>
  <si>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</si>
  <si>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</si>
  <si>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</si>
  <si>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</si>
  <si>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</si>
  <si>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</si>
  <si>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</si>
  <si>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</si>
  <si>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</si>
  <si>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</si>
  <si>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</si>
  <si>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</si>
  <si>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</si>
  <si>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</si>
  <si>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</si>
  <si>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</si>
  <si>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</si>
  <si>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</si>
  <si>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</si>
  <si>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</si>
  <si>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</si>
  <si>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</si>
  <si>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</si>
  <si>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</si>
  <si>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</si>
  <si>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</si>
  <si>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</si>
  <si>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</si>
  <si>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</si>
  <si>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</si>
  <si>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</si>
  <si>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</si>
  <si>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</si>
  <si>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</si>
  <si>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</si>
  <si>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</si>
  <si>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</si>
  <si>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</si>
  <si>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</si>
  <si>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</si>
  <si>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</si>
  <si>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</si>
  <si>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</si>
  <si>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</si>
  <si>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</si>
  <si>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</si>
  <si>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</si>
  <si>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</si>
  <si>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</si>
  <si>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</si>
  <si>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</si>
  <si>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</si>
  <si>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</si>
  <si>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</si>
  <si>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</si>
  <si>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</si>
  <si>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</si>
  <si>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</si>
  <si>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</si>
  <si>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</si>
  <si>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</si>
  <si>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</si>
  <si>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</si>
  <si>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</si>
  <si>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</si>
  <si>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</si>
  <si>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</si>
  <si>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</si>
  <si>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</si>
  <si>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</si>
  <si>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</si>
  <si>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</si>
  <si>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</si>
  <si>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</si>
  <si>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</si>
  <si>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</si>
  <si>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</si>
  <si>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</si>
  <si>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</si>
  <si>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</si>
  <si>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</si>
  <si>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</si>
  <si>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</si>
  <si>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</si>
  <si>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</si>
  <si>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</si>
  <si>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</si>
  <si>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</si>
  <si>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</si>
  <si>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</si>
  <si>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</si>
  <si>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</si>
  <si>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</si>
  <si>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</si>
  <si>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</si>
  <si>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</si>
  <si>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</si>
  <si>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</si>
  <si>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</si>
  <si>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</si>
  <si>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</si>
  <si>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</si>
  <si>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</si>
  <si>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</si>
  <si>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</si>
  <si>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</si>
  <si>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</si>
  <si>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</si>
  <si>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</si>
  <si>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</si>
  <si>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</si>
  <si>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</si>
  <si>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</si>
  <si>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</si>
  <si>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</si>
  <si>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</si>
  <si>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</si>
  <si>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</si>
  <si>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</si>
  <si>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</si>
  <si>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</si>
  <si>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</si>
  <si>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</si>
  <si>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</si>
  <si>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</si>
  <si>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</si>
  <si>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</si>
  <si>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</si>
  <si>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</si>
  <si>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</si>
  <si>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</si>
  <si>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</si>
  <si>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</si>
  <si>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</si>
  <si>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</si>
  <si>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</si>
  <si>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</si>
  <si>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</si>
  <si>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</si>
  <si>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</si>
  <si>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</si>
  <si>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</si>
  <si>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</si>
  <si>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</si>
  <si>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</si>
  <si>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</si>
  <si>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</si>
  <si>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</si>
  <si>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</si>
  <si>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</si>
  <si>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</si>
  <si>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</si>
  <si>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</si>
  <si>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</si>
  <si>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</si>
  <si>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</si>
  <si>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</si>
  <si>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</si>
  <si>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</si>
  <si>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</si>
  <si>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</si>
  <si>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</si>
  <si>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</si>
  <si>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</si>
  <si>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</si>
  <si>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</si>
  <si>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</si>
  <si>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</si>
  <si>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</si>
  <si>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</si>
  <si>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</si>
  <si>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</si>
  <si>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</si>
  <si>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</si>
  <si>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</si>
  <si>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</si>
  <si>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</si>
  <si>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</si>
  <si>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</si>
  <si>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</si>
  <si>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</si>
  <si>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</si>
  <si>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</si>
  <si>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</si>
  <si>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</si>
  <si>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</si>
  <si>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</si>
  <si>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</si>
  <si>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</si>
  <si>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</si>
  <si>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</si>
  <si>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</si>
  <si>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</si>
  <si>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</si>
  <si>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</si>
  <si>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</si>
  <si>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</si>
  <si>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</si>
  <si>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</si>
  <si>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</si>
  <si>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</si>
  <si>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</si>
  <si>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</si>
  <si>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</si>
  <si>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</si>
  <si>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</si>
  <si>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</si>
  <si>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</si>
  <si>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</si>
  <si>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</si>
  <si>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</si>
  <si>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</si>
  <si>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</si>
  <si>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</si>
  <si>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</si>
  <si>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</si>
  <si>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</si>
  <si>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</si>
  <si>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</si>
  <si>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</si>
  <si>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</si>
  <si>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</si>
  <si>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</si>
  <si>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</si>
  <si>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</si>
  <si>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</si>
  <si>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</si>
  <si>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</si>
  <si>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</si>
  <si>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</si>
  <si>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</si>
  <si>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</si>
  <si>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</si>
  <si>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</si>
  <si>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</si>
  <si>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</si>
  <si>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</si>
  <si>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</si>
  <si>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</si>
  <si>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</si>
  <si>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</si>
  <si>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</si>
  <si>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</si>
  <si>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</si>
  <si>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</si>
  <si>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</si>
  <si>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</si>
  <si>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</si>
  <si>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</si>
  <si>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</si>
  <si>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</si>
  <si>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</si>
  <si>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</si>
  <si>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</si>
  <si>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</si>
  <si>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</si>
  <si>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</si>
  <si>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</si>
  <si>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</si>
  <si>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</si>
  <si>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</si>
  <si>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</si>
  <si>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</si>
  <si>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</si>
  <si>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</si>
  <si>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</si>
  <si>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</si>
  <si>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</si>
  <si>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</si>
  <si>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</si>
  <si>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</si>
  <si>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</si>
  <si>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</si>
  <si>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</si>
  <si>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</si>
  <si>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</si>
  <si>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</si>
  <si>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</si>
  <si>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</si>
  <si>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</si>
  <si>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</si>
  <si>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</si>
  <si>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</si>
  <si>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</si>
  <si>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</si>
  <si>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</si>
  <si>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</si>
  <si>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</si>
  <si>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</si>
  <si>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</si>
  <si>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</si>
  <si>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</si>
  <si>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</si>
  <si>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</si>
  <si>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</si>
  <si>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</si>
  <si>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</si>
  <si>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</si>
  <si>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</si>
  <si>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</si>
  <si>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</si>
  <si>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</si>
  <si>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</si>
  <si>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</si>
  <si>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</si>
  <si>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</si>
  <si>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</si>
  <si>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</si>
  <si>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</si>
  <si>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</si>
  <si>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</si>
  <si>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</si>
  <si>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</si>
  <si>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</si>
  <si>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</si>
  <si>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</si>
  <si>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</si>
  <si>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</si>
  <si>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</si>
  <si>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</si>
  <si>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</si>
  <si>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</si>
  <si>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</si>
  <si>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</si>
  <si>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</si>
  <si>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</si>
  <si>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</si>
  <si>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</si>
  <si>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</si>
  <si>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</si>
  <si>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</si>
  <si>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</si>
  <si>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</si>
  <si>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</si>
  <si>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</si>
  <si>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</si>
  <si>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</si>
  <si>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</si>
  <si>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</si>
  <si>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</si>
  <si>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</si>
  <si>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</si>
  <si>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</si>
  <si>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</si>
  <si>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</si>
  <si>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</si>
  <si>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</si>
  <si>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</si>
  <si>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</si>
  <si>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</si>
  <si>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</si>
  <si>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</si>
  <si>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</si>
  <si>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</si>
  <si>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</si>
  <si>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</si>
  <si>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</si>
  <si>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</si>
  <si>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</si>
  <si>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</si>
  <si>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</si>
  <si>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</si>
  <si>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</si>
  <si>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</si>
  <si>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</si>
  <si>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</si>
  <si>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</si>
  <si>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</si>
  <si>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</si>
  <si>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</si>
  <si>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</si>
  <si>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</si>
  <si>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</si>
  <si>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</si>
  <si>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</si>
  <si>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</si>
  <si>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</si>
  <si>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</si>
  <si>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</si>
  <si>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</si>
  <si>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</si>
  <si>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</si>
  <si>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</si>
  <si>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</si>
  <si>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</si>
  <si>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</si>
  <si>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</si>
  <si>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</si>
  <si>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</si>
  <si>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</si>
  <si>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</si>
  <si>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</si>
  <si>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</si>
  <si>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</si>
  <si>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</si>
  <si>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</si>
  <si>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</si>
  <si>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</si>
  <si>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</si>
  <si>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</si>
  <si>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</si>
  <si>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</si>
  <si>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</si>
  <si>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</si>
  <si>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</si>
  <si>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</si>
  <si>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</si>
  <si>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</si>
  <si>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</si>
  <si>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</si>
  <si>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</si>
  <si>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</si>
  <si>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</si>
  <si>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</si>
  <si>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</si>
  <si>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</si>
  <si>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</si>
  <si>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</si>
  <si>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</si>
  <si>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</si>
  <si>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</si>
  <si>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</si>
  <si>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</si>
  <si>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</si>
  <si>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</si>
  <si>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</si>
  <si>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</si>
  <si>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</si>
  <si>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</si>
  <si>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</si>
  <si>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</si>
  <si>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</si>
  <si>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</si>
  <si>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</si>
  <si>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</si>
  <si>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</si>
  <si>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</si>
  <si>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</si>
  <si>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</si>
  <si>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</si>
  <si>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</si>
  <si>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</si>
  <si>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</si>
  <si>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</si>
  <si>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</si>
  <si>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</si>
  <si>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</si>
  <si>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</si>
  <si>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</si>
  <si>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</si>
  <si>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</si>
  <si>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</si>
  <si>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</si>
  <si>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</si>
  <si>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</si>
  <si>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</si>
  <si>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</si>
  <si>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</si>
  <si>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</si>
  <si>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</si>
  <si>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</si>
  <si>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</si>
  <si>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</si>
  <si>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</si>
  <si>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</si>
  <si>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</si>
  <si>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</si>
  <si>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</si>
  <si>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</si>
  <si>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</si>
  <si>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</si>
  <si>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</si>
  <si>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</si>
  <si>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</si>
  <si>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</si>
  <si>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</si>
  <si>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</si>
  <si>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</si>
  <si>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</si>
  <si>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</si>
  <si>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</si>
  <si>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</si>
  <si>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</si>
  <si>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</si>
  <si>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</si>
  <si>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</si>
  <si>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</si>
  <si>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</si>
  <si>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</si>
  <si>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</si>
  <si>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</si>
  <si>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</si>
  <si>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</si>
  <si>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</si>
  <si>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</si>
  <si>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</si>
  <si>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</si>
  <si>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</si>
  <si>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</si>
  <si>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</si>
  <si>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</si>
  <si>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</si>
  <si>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</si>
  <si>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</si>
  <si>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</si>
  <si>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</si>
  <si>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</si>
  <si>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</si>
  <si>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</si>
  <si>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</si>
  <si>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</si>
  <si>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</si>
  <si>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</si>
  <si>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</si>
  <si>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</si>
  <si>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</si>
  <si>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</si>
  <si>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</si>
  <si>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</si>
  <si>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</si>
  <si>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</si>
  <si>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</si>
  <si>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</si>
  <si>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</si>
  <si>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</si>
  <si>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</si>
  <si>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</si>
  <si>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</si>
  <si>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</si>
  <si>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</si>
  <si>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</si>
  <si>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</si>
  <si>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</si>
  <si>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</si>
  <si>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</si>
  <si>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</si>
  <si>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</si>
  <si>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</si>
  <si>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</si>
  <si>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</si>
  <si>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</si>
  <si>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</si>
  <si>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</si>
  <si>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</si>
  <si>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</si>
  <si>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</si>
  <si>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</si>
  <si>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</si>
  <si>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</si>
  <si>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</si>
  <si>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</si>
  <si>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</si>
  <si>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</si>
  <si>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</si>
  <si>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</si>
  <si>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</si>
  <si>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</si>
  <si>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</si>
  <si>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</si>
  <si>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</si>
  <si>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</si>
  <si>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</si>
  <si>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</si>
  <si>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</si>
  <si>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</si>
  <si>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</si>
  <si>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</si>
  <si>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</si>
  <si>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</si>
  <si>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</si>
  <si>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</si>
  <si>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</si>
  <si>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</si>
  <si>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</si>
  <si>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</si>
  <si>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</si>
  <si>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</si>
  <si>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</si>
  <si>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</si>
  <si>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</si>
  <si>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</si>
  <si>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</si>
  <si>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</si>
  <si>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</si>
  <si>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</si>
  <si>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</si>
  <si>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</si>
  <si>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</si>
  <si>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</si>
  <si>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</si>
  <si>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</si>
  <si>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</si>
  <si>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</si>
  <si>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</si>
  <si>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</si>
  <si>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</si>
  <si>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</si>
  <si>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</si>
  <si>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</si>
  <si>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</si>
  <si>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</si>
  <si>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</si>
  <si>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</si>
  <si>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</si>
  <si>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</si>
  <si>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</si>
  <si>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</si>
  <si>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</si>
  <si>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</si>
  <si>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</si>
  <si>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</si>
  <si>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</si>
  <si>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</si>
  <si>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</si>
  <si>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</si>
  <si>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</si>
  <si>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</si>
  <si>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</si>
  <si>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</si>
  <si>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</si>
  <si>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</si>
  <si>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</si>
  <si>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</si>
  <si>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</si>
  <si>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</si>
  <si>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</si>
  <si>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</si>
  <si>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</si>
  <si>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</si>
  <si>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</si>
  <si>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</si>
  <si>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</si>
  <si>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</si>
  <si>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</si>
  <si>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</si>
  <si>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</si>
  <si>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</si>
  <si>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</si>
  <si>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</si>
  <si>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</si>
  <si>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</si>
  <si>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</si>
  <si>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</si>
  <si>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</si>
  <si>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</si>
  <si>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</si>
  <si>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</si>
  <si>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</si>
  <si>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</si>
  <si>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</si>
  <si>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</si>
  <si>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</si>
  <si>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</si>
  <si>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</si>
  <si>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</si>
  <si>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</si>
  <si>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</si>
  <si>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</si>
  <si>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</si>
  <si>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</si>
  <si>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</si>
  <si>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</si>
  <si>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</si>
  <si>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</si>
  <si>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</si>
  <si>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</si>
  <si>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</si>
  <si>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</si>
  <si>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</si>
  <si>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</si>
  <si>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</si>
  <si>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</si>
  <si>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</si>
  <si>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</si>
  <si>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</si>
  <si>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</si>
  <si>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</si>
  <si>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</si>
  <si>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</si>
  <si>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</si>
  <si>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</si>
  <si>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</si>
  <si>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</si>
  <si>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</si>
  <si>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</si>
  <si>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</si>
  <si>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</si>
  <si>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</si>
  <si>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</si>
  <si>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</si>
  <si>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</si>
  <si>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</si>
  <si>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</si>
  <si>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</si>
  <si>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</si>
  <si>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</si>
  <si>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</si>
  <si>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</si>
  <si>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</si>
  <si>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</si>
  <si>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</si>
  <si>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</si>
  <si>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</si>
  <si>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</si>
  <si>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</si>
  <si>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</si>
  <si>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</si>
  <si>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</si>
  <si>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</si>
  <si>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</si>
  <si>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</si>
  <si>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</si>
  <si>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</si>
  <si>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</si>
  <si>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</si>
  <si>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</si>
  <si>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</si>
  <si>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</si>
  <si>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</si>
  <si>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</si>
  <si>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</si>
  <si>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</si>
  <si>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</si>
  <si>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</si>
  <si>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</si>
  <si>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</si>
  <si>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</si>
  <si>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</si>
  <si>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</si>
  <si>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</si>
  <si>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</si>
  <si>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</si>
  <si>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</si>
  <si>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</si>
  <si>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</si>
  <si>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</si>
  <si>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</si>
  <si>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</si>
  <si>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</si>
  <si>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</si>
  <si>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</si>
  <si>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</si>
  <si>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</si>
  <si>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</si>
  <si>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</si>
  <si>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</si>
  <si>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</si>
  <si>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</si>
  <si>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</si>
  <si>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</si>
  <si>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</si>
  <si>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</si>
  <si>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</si>
  <si>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</si>
  <si>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</si>
  <si>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</si>
  <si>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</si>
  <si>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</si>
  <si>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</si>
  <si>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</si>
  <si>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</si>
  <si>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</si>
  <si>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</si>
  <si>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</si>
  <si>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</si>
  <si>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</si>
  <si>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</si>
  <si>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</si>
  <si>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</si>
  <si>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</si>
  <si>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</si>
  <si>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</si>
  <si>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</si>
  <si>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</si>
  <si>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</si>
  <si>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</si>
  <si>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</si>
  <si>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</si>
  <si>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</si>
  <si>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</si>
  <si>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</si>
  <si>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</si>
  <si>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</si>
  <si>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</si>
  <si>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</si>
  <si>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</si>
  <si>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</si>
  <si>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</si>
  <si>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</si>
  <si>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</si>
  <si>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</si>
  <si>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</si>
  <si>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</si>
  <si>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</si>
  <si>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</si>
  <si>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</si>
  <si>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</si>
  <si>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</si>
  <si>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</si>
  <si>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</si>
  <si>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</si>
  <si>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</si>
  <si>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</si>
  <si>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</si>
  <si>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</si>
  <si>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</si>
  <si>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</si>
  <si>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</si>
  <si>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</si>
  <si>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</si>
  <si>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</si>
  <si>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</si>
  <si>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</si>
  <si>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</si>
  <si>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</si>
  <si>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</si>
  <si>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</si>
  <si>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</si>
  <si>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</si>
  <si>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</si>
  <si>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</si>
  <si>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</si>
  <si>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</si>
  <si>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</si>
  <si>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</si>
  <si>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</si>
  <si>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</si>
  <si>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</si>
  <si>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</si>
  <si>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</si>
  <si>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</si>
  <si>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</si>
  <si>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</si>
  <si>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</si>
  <si>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</si>
  <si>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</si>
  <si>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</si>
  <si>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</si>
  <si>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</si>
  <si>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</si>
  <si>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</si>
  <si>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</si>
  <si>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</si>
  <si>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</si>
  <si>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</si>
  <si>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</si>
  <si>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</si>
  <si>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</si>
  <si>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</si>
  <si>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</si>
  <si>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</si>
  <si>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</si>
  <si>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</si>
  <si>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</si>
  <si>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</si>
  <si>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</si>
  <si>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</si>
  <si>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</si>
  <si>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</si>
  <si>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</si>
  <si>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</si>
  <si>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</si>
  <si>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</si>
  <si>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</si>
  <si>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</si>
  <si>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</si>
  <si>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</si>
  <si>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</si>
  <si>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</si>
  <si>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</si>
  <si>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</si>
  <si>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</si>
  <si>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</si>
  <si>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</si>
  <si>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</si>
  <si>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</si>
  <si>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</si>
  <si>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</si>
  <si>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</si>
  <si>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</si>
  <si>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</si>
  <si>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</si>
  <si>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</si>
  <si>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</si>
  <si>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</si>
  <si>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</si>
  <si>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</si>
  <si>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</si>
  <si>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</si>
  <si>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</si>
  <si>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</si>
  <si>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</si>
  <si>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</si>
  <si>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</si>
  <si>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</si>
  <si>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</si>
  <si>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</si>
  <si>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</si>
  <si>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</si>
  <si>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</si>
  <si>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</si>
  <si>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</si>
  <si>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</si>
  <si>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</si>
  <si>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</si>
  <si>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</si>
  <si>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</si>
  <si>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</si>
  <si>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</si>
  <si>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</si>
  <si>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</si>
  <si>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</si>
  <si>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</si>
  <si>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</si>
  <si>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</si>
  <si>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</si>
  <si>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</si>
  <si>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</si>
  <si>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</si>
  <si>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</si>
  <si>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</si>
  <si>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</si>
  <si>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</si>
  <si>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</si>
  <si>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</si>
  <si>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</si>
  <si>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</si>
  <si>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</si>
  <si>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</si>
  <si>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</si>
  <si>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</si>
  <si>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</si>
  <si>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</si>
  <si>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</si>
  <si>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</si>
  <si>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</si>
  <si>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</si>
  <si>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</si>
  <si>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</si>
  <si>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</si>
  <si>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</si>
  <si>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</si>
  <si>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</si>
  <si>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</si>
  <si>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</si>
  <si>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</si>
  <si>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</si>
  <si>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</si>
  <si>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</si>
  <si>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</si>
  <si>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</si>
  <si>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</si>
  <si>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</si>
  <si>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</si>
  <si>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</si>
  <si>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</si>
  <si>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</si>
  <si>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</si>
  <si>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</si>
  <si>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</si>
  <si>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</si>
  <si>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</si>
  <si>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</si>
  <si>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</si>
  <si>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</si>
  <si>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</si>
  <si>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</si>
  <si>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</si>
  <si>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</si>
  <si>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</si>
  <si>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</si>
  <si>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</si>
  <si>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</si>
  <si>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</si>
  <si>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</si>
  <si>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</si>
  <si>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</si>
  <si>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</si>
  <si>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</si>
  <si>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</si>
  <si>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</si>
  <si>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</si>
  <si>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</si>
  <si>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</si>
  <si>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</si>
  <si>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</si>
  <si>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</si>
  <si>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</si>
  <si>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</si>
  <si>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</si>
  <si>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</si>
  <si>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</si>
  <si>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</si>
  <si>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</si>
  <si>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</si>
  <si>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</si>
  <si>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</si>
  <si>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</si>
  <si>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</si>
  <si>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</si>
  <si>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</si>
  <si>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</si>
  <si>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</si>
  <si>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</si>
  <si>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</si>
  <si>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</si>
  <si>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</si>
  <si>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</si>
  <si>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</si>
  <si>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</si>
  <si>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</si>
  <si>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</si>
  <si>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</si>
  <si>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</si>
  <si>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</si>
  <si>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</si>
  <si>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</si>
  <si>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</si>
  <si>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</si>
  <si>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</si>
  <si>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</si>
  <si>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</si>
  <si>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</si>
  <si>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</si>
  <si>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</si>
  <si>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</si>
  <si>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</si>
  <si>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</si>
  <si>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</si>
  <si>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</si>
  <si>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</si>
  <si>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</si>
  <si>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</si>
  <si>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</si>
  <si>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</si>
  <si>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</si>
  <si>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</si>
  <si>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</si>
  <si>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</si>
  <si>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</si>
  <si>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</si>
  <si>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</si>
  <si>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</si>
  <si>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</si>
  <si>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</si>
  <si>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</si>
  <si>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</si>
  <si>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</si>
  <si>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</si>
  <si>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</si>
  <si>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</si>
  <si>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</si>
  <si>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</si>
  <si>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</si>
  <si>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</si>
  <si>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</si>
  <si>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</si>
  <si>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</si>
  <si>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</si>
  <si>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</si>
  <si>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</si>
  <si>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</si>
  <si>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</si>
  <si>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</si>
  <si>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</si>
  <si>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</si>
  <si>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</si>
  <si>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</si>
  <si>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</si>
  <si>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</si>
  <si>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</si>
  <si>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</si>
  <si>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</si>
  <si>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</si>
  <si>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</si>
  <si>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</si>
  <si>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</si>
  <si>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</si>
  <si>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</si>
  <si>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</si>
  <si>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</si>
  <si>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</si>
  <si>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</si>
  <si>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</si>
  <si>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</si>
  <si>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</si>
  <si>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</si>
  <si>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</si>
  <si>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</si>
  <si>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</si>
  <si>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</si>
  <si>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</si>
  <si>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</si>
  <si>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</si>
  <si>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</si>
  <si>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</si>
  <si>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</si>
  <si>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</si>
  <si>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</si>
  <si>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</si>
  <si>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</si>
  <si>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</si>
  <si>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</si>
  <si>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</si>
  <si>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</si>
  <si>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</si>
  <si>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</si>
  <si>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</si>
  <si>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</si>
  <si>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</si>
  <si>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</si>
  <si>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</si>
  <si>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</si>
  <si>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</si>
  <si>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</si>
  <si>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</si>
  <si>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</si>
  <si>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</si>
  <si>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</si>
  <si>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</si>
  <si>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</si>
  <si>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</si>
  <si>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</si>
  <si>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</si>
  <si>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</si>
  <si>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</si>
  <si>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</si>
  <si>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</si>
  <si>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</si>
  <si>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</si>
  <si>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</si>
  <si>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</si>
  <si>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</si>
  <si>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</si>
  <si>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</si>
  <si>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</si>
  <si>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</si>
  <si>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</si>
  <si>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</si>
  <si>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</si>
  <si>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</si>
  <si>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</si>
  <si>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</si>
  <si>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</si>
  <si>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</si>
  <si>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</si>
  <si>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</si>
  <si>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</si>
  <si>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</si>
  <si>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</si>
  <si>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</si>
  <si>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</si>
  <si>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</si>
  <si>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</si>
  <si>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</si>
  <si>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</si>
  <si>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</si>
  <si>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</si>
  <si>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</si>
  <si>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</si>
  <si>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</si>
  <si>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</si>
  <si>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</si>
  <si>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</si>
  <si>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</si>
  <si>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</si>
  <si>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</si>
  <si>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</si>
  <si>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</si>
  <si>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</si>
  <si>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</si>
  <si>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</si>
  <si>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</si>
  <si>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</si>
  <si>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</si>
  <si>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</si>
  <si>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</si>
  <si>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</si>
  <si>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</si>
  <si>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</si>
  <si>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</si>
  <si>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</si>
  <si>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</si>
  <si>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</si>
  <si>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</si>
  <si>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</si>
  <si>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</si>
  <si>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</si>
  <si>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</si>
  <si>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</si>
  <si>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</si>
  <si>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</si>
  <si>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</si>
  <si>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</si>
  <si>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</si>
  <si>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</si>
  <si>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</si>
  <si>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</si>
  <si>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</si>
  <si>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</si>
  <si>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</si>
  <si>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</si>
  <si>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</si>
  <si>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</si>
  <si>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</si>
  <si>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</si>
  <si>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</si>
  <si>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</si>
  <si>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</si>
  <si>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</si>
  <si>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</si>
  <si>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</si>
  <si>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</si>
  <si>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</si>
  <si>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</si>
  <si>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</si>
  <si>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</si>
  <si>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</si>
  <si>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</si>
  <si>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</si>
  <si>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</si>
  <si>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</si>
  <si>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</si>
  <si>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</si>
  <si>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</si>
  <si>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</si>
  <si>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</si>
  <si>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</si>
  <si>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</si>
  <si>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</si>
  <si>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</si>
  <si>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</si>
  <si>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</si>
  <si>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</si>
  <si>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</si>
  <si>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</si>
  <si>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</si>
  <si>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</si>
  <si>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</si>
  <si>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</si>
  <si>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</si>
  <si>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</si>
  <si>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</si>
  <si>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</si>
  <si>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</si>
  <si>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</si>
  <si>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</si>
  <si>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</si>
  <si>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</si>
  <si>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</si>
  <si>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</si>
  <si>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</si>
  <si>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</si>
  <si>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</si>
  <si>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</si>
  <si>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</si>
  <si>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</si>
  <si>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</si>
  <si>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</si>
  <si>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</si>
  <si>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</si>
  <si>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</si>
  <si>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</si>
  <si>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</si>
  <si>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</si>
  <si>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</si>
  <si>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</si>
  <si>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</si>
  <si>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</si>
  <si>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</si>
  <si>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</si>
  <si>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</si>
  <si>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</si>
  <si>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</si>
  <si>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</si>
  <si>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</si>
  <si>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</si>
  <si>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</si>
  <si>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</si>
  <si>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</si>
  <si>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</si>
  <si>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</si>
  <si>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</si>
  <si>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</si>
  <si>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</si>
  <si>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</si>
  <si>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</si>
  <si>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</si>
  <si>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</si>
  <si>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</si>
  <si>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</si>
  <si>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</si>
  <si>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</si>
  <si>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</si>
  <si>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</si>
  <si>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</si>
  <si>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</si>
  <si>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</si>
  <si>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</si>
  <si>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</si>
  <si>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</si>
  <si>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</si>
  <si>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</si>
  <si>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</si>
  <si>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</si>
  <si>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</si>
  <si>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</si>
  <si>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</si>
  <si>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</si>
  <si>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</si>
  <si>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</si>
  <si>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</si>
  <si>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</si>
  <si>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</si>
  <si>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</si>
  <si>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</si>
  <si>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</si>
  <si>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</si>
  <si>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</si>
  <si>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</si>
  <si>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</si>
  <si>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</si>
  <si>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</si>
  <si>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</si>
  <si>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</si>
  <si>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</si>
  <si>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</si>
  <si>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</si>
  <si>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</si>
  <si>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</si>
  <si>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</si>
  <si>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</si>
  <si>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</si>
  <si>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</si>
  <si>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</si>
  <si>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</si>
  <si>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</si>
  <si>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</si>
  <si>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</si>
  <si>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</si>
  <si>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</si>
  <si>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</si>
  <si>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</si>
  <si>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</si>
  <si>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</si>
  <si>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</si>
  <si>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</si>
  <si>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</si>
  <si>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</si>
  <si>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</si>
  <si>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</si>
  <si>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</si>
  <si>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</si>
  <si>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</si>
  <si>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</si>
  <si>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</si>
  <si>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</si>
  <si>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</si>
  <si>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</si>
  <si>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</si>
  <si>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</si>
  <si>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</si>
  <si>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</si>
  <si>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</si>
  <si>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</si>
  <si>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</si>
  <si>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</si>
  <si>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</si>
  <si>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</si>
  <si>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</si>
  <si>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</si>
  <si>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</si>
  <si>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</si>
  <si>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</si>
  <si>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</si>
  <si>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</si>
  <si>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</si>
  <si>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</si>
  <si>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</si>
  <si>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</si>
  <si>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</si>
  <si>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</si>
  <si>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</si>
  <si>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</si>
  <si>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</si>
  <si>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</si>
  <si>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</si>
  <si>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</si>
  <si>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</si>
  <si>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</si>
  <si>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</si>
  <si>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</si>
  <si>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</si>
  <si>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</si>
  <si>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</si>
  <si>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</si>
  <si>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</si>
  <si>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</si>
  <si>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</si>
  <si>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</si>
  <si>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</si>
  <si>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</si>
  <si>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</si>
  <si>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</si>
  <si>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</si>
  <si>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</si>
  <si>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</si>
  <si>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</si>
  <si>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</si>
  <si>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</si>
  <si>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</si>
  <si>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</si>
  <si>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</si>
  <si>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</si>
  <si>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</si>
  <si>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</si>
  <si>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</si>
  <si>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</si>
  <si>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</si>
  <si>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</si>
  <si>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</si>
  <si>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</si>
  <si>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</si>
  <si>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</si>
  <si>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</si>
  <si>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</si>
  <si>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</si>
  <si>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</si>
  <si>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</si>
  <si>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</si>
  <si>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</si>
  <si>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</si>
  <si>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</si>
  <si>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</si>
  <si>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</si>
  <si>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</si>
  <si>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</si>
  <si>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</si>
  <si>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</si>
  <si>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</si>
  <si>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</si>
  <si>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</si>
  <si>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</si>
  <si>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</si>
  <si>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</si>
  <si>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</si>
  <si>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</si>
  <si>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</si>
  <si>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</si>
  <si>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</si>
  <si>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</si>
  <si>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</si>
  <si>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</si>
  <si>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</si>
  <si>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</si>
  <si>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</si>
  <si>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</si>
  <si>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</si>
  <si>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</si>
  <si>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</si>
  <si>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</si>
  <si>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</si>
  <si>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</si>
  <si>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</si>
  <si>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</si>
  <si>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</si>
  <si>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</si>
  <si>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</si>
  <si>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</si>
  <si>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</si>
  <si>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</si>
  <si>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</si>
  <si>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</si>
  <si>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</si>
  <si>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</si>
  <si>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</si>
  <si>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</si>
  <si>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</si>
  <si>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</si>
  <si>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</si>
  <si>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</si>
  <si>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</si>
  <si>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</si>
  <si>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</si>
  <si>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</si>
  <si>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</si>
  <si>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</si>
  <si>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</si>
  <si>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</si>
  <si>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</si>
  <si>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</si>
  <si>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</si>
  <si>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</si>
  <si>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</si>
  <si>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</si>
  <si>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</si>
  <si>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</si>
  <si>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</si>
  <si>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</si>
  <si>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</si>
  <si>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</si>
  <si>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</si>
  <si>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</si>
  <si>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</si>
  <si>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</si>
  <si>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</si>
  <si>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</si>
  <si>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</si>
  <si>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</si>
  <si>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</si>
  <si>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</si>
  <si>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</si>
  <si>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</si>
  <si>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</si>
  <si>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</si>
  <si>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</si>
  <si>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</si>
  <si>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</si>
  <si>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</si>
  <si>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</si>
  <si>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</si>
  <si>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</si>
  <si>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</si>
  <si>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</si>
  <si>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</si>
  <si>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</si>
  <si>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</si>
  <si>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</si>
  <si>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</si>
  <si>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</si>
  <si>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</si>
  <si>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</si>
  <si>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</si>
  <si>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</si>
  <si>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</si>
  <si>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</si>
  <si>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</si>
  <si>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</si>
  <si>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</si>
  <si>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</si>
  <si>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</si>
  <si>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</si>
  <si>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</si>
  <si>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</si>
  <si>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</si>
  <si>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</si>
  <si>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</si>
  <si>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</si>
  <si>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</si>
  <si>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</si>
  <si>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</si>
  <si>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</si>
  <si>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</si>
  <si>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</si>
  <si>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</si>
  <si>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</si>
  <si>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</si>
  <si>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</si>
  <si>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</si>
  <si>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</si>
  <si>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</si>
  <si>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</si>
  <si>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</si>
  <si>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</si>
  <si>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</si>
  <si>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</si>
  <si>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</si>
  <si>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</si>
  <si>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</si>
  <si>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</si>
  <si>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</si>
  <si>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</si>
  <si>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</si>
  <si>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</si>
  <si>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</si>
  <si>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</si>
  <si>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</si>
  <si>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</si>
  <si>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</si>
  <si>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</si>
  <si>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</si>
  <si>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</si>
  <si>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</si>
  <si>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</si>
  <si>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</si>
  <si>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</si>
  <si>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</si>
  <si>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</si>
  <si>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</si>
  <si>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</si>
  <si>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</si>
  <si>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</si>
  <si>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</si>
  <si>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</si>
  <si>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</si>
  <si>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</si>
  <si>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</si>
  <si>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</si>
  <si>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</si>
  <si>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</si>
  <si>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</si>
  <si>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</si>
  <si>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</si>
  <si>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</si>
  <si>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</si>
  <si>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</si>
  <si>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</si>
  <si>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</si>
  <si>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</si>
  <si>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</si>
  <si>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</si>
  <si>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</si>
  <si>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</si>
  <si>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</si>
  <si>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</si>
  <si>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</si>
  <si>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</si>
  <si>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</si>
  <si>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</si>
  <si>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</si>
  <si>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</si>
  <si>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</si>
  <si>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</si>
  <si>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</si>
  <si>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</si>
  <si>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</si>
  <si>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</si>
  <si>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</si>
  <si>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</si>
  <si>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</si>
  <si>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</si>
  <si>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</si>
  <si>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</si>
  <si>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</si>
  <si>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</si>
  <si>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</si>
  <si>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</si>
  <si>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</si>
  <si>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</si>
  <si>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</si>
  <si>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</si>
  <si>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</si>
  <si>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</si>
  <si>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</si>
  <si>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</si>
  <si>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</si>
  <si>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</si>
  <si>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</si>
  <si>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</si>
  <si>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</si>
  <si>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</si>
  <si>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</si>
  <si>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</si>
  <si>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</si>
  <si>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</si>
  <si>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</si>
  <si>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</si>
  <si>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</si>
  <si>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</si>
  <si>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</si>
  <si>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</si>
  <si>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</si>
  <si>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</si>
  <si>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</si>
  <si>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</si>
  <si>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</si>
  <si>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</si>
  <si>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</si>
  <si>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</si>
  <si>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</si>
  <si>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</si>
  <si>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</si>
  <si>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</si>
  <si>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</si>
  <si>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</si>
  <si>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</si>
  <si>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</si>
  <si>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</si>
  <si>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</si>
  <si>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</si>
  <si>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</si>
  <si>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</si>
  <si>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</si>
  <si>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</si>
  <si>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</si>
  <si>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</si>
  <si>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</si>
  <si>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</si>
  <si>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</si>
  <si>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</si>
  <si>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</si>
  <si>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</si>
  <si>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</si>
  <si>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</si>
  <si>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</si>
  <si>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</si>
  <si>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</si>
  <si>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</si>
  <si>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</si>
  <si>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</si>
  <si>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</si>
  <si>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</si>
  <si>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</si>
  <si>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</si>
  <si>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</si>
  <si>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</si>
  <si>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</si>
  <si>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</si>
  <si>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</si>
  <si>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</si>
  <si>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</si>
  <si>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</si>
  <si>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</si>
  <si>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</si>
  <si>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</si>
  <si>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</si>
  <si>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</si>
  <si>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</si>
  <si>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</si>
  <si>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</si>
  <si>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</si>
  <si>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</si>
  <si>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</si>
  <si>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</si>
  <si>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</si>
  <si>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</si>
  <si>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</si>
  <si>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</si>
  <si>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</si>
  <si>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</si>
  <si>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</si>
  <si>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</si>
  <si>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</si>
  <si>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</si>
  <si>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</si>
  <si>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</si>
  <si>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</si>
  <si>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</si>
  <si>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</si>
  <si>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</si>
  <si>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</si>
  <si>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</si>
  <si>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</si>
  <si>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</si>
  <si>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</si>
  <si>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</si>
  <si>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</si>
  <si>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</si>
  <si>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</si>
  <si>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</si>
  <si>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</si>
  <si>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</si>
  <si>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</si>
  <si>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</si>
  <si>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</si>
  <si>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</si>
  <si>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</si>
  <si>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</si>
  <si>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</si>
  <si>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</si>
  <si>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</si>
  <si>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</si>
  <si>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</si>
  <si>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</si>
  <si>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</si>
  <si>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</si>
  <si>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</si>
  <si>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</si>
  <si>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</si>
  <si>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</si>
  <si>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</si>
  <si>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</si>
  <si>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</si>
  <si>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</si>
  <si>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</si>
  <si>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</si>
  <si>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</si>
  <si>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</si>
  <si>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</si>
  <si>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</si>
  <si>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</si>
  <si>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</si>
  <si>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</si>
  <si>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</si>
  <si>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</si>
  <si>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</si>
  <si>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</si>
  <si>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</si>
  <si>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</si>
  <si>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</si>
  <si>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</si>
  <si>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</si>
  <si>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</si>
  <si>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</si>
  <si>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</si>
  <si>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</si>
  <si>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</si>
  <si>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</si>
  <si>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</si>
  <si>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</si>
  <si>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</si>
  <si>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</si>
  <si>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</si>
  <si>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</si>
  <si>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</si>
  <si>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</si>
  <si>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</si>
  <si>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</si>
  <si>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</si>
  <si>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</si>
  <si>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</si>
  <si>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</si>
  <si>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</si>
  <si>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</si>
  <si>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</si>
  <si>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</si>
  <si>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</si>
  <si>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</si>
  <si>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</si>
  <si>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</si>
  <si>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</si>
  <si>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</si>
  <si>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</si>
  <si>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</si>
  <si>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</si>
  <si>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</si>
  <si>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</si>
  <si>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</si>
  <si>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</si>
  <si>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</si>
  <si>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</si>
  <si>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</si>
  <si>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</si>
  <si>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</si>
  <si>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</si>
  <si>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</si>
  <si>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</si>
  <si>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</si>
  <si>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</si>
  <si>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</si>
  <si>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</si>
  <si>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</si>
  <si>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</si>
  <si>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</si>
  <si>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</si>
  <si>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</si>
  <si>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</si>
  <si>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</si>
  <si>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</si>
  <si>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</si>
  <si>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</si>
  <si>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</si>
  <si>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</si>
  <si>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</si>
  <si>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</si>
  <si>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</si>
  <si>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</si>
  <si>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</si>
  <si>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</si>
  <si>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</si>
  <si>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</si>
  <si>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</si>
  <si>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</si>
  <si>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</si>
  <si>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</si>
  <si>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</si>
  <si>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</si>
  <si>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</si>
  <si>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</si>
  <si>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</si>
  <si>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</si>
  <si>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</si>
  <si>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</si>
  <si>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</si>
  <si>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</si>
  <si>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</si>
  <si>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</si>
  <si>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</si>
  <si>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</si>
  <si>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</si>
  <si>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</si>
  <si>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</si>
  <si>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</si>
  <si>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</si>
  <si>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</si>
  <si>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</si>
  <si>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</si>
  <si>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</si>
  <si>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</si>
  <si>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</si>
  <si>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</si>
  <si>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</si>
  <si>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</si>
  <si>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</si>
  <si>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</si>
  <si>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</si>
  <si>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</si>
  <si>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</si>
  <si>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</si>
  <si>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</si>
  <si>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</si>
  <si>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</si>
  <si>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</si>
  <si>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</si>
  <si>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</si>
  <si>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</si>
  <si>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</si>
  <si>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</si>
  <si>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</si>
  <si>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</si>
  <si>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</si>
  <si>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</si>
  <si>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</si>
  <si>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</si>
  <si>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</si>
  <si>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</si>
  <si>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</si>
  <si>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</si>
  <si>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</si>
  <si>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</si>
  <si>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</si>
  <si>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</si>
  <si>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</si>
  <si>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</si>
  <si>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</si>
  <si>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</si>
  <si>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</si>
  <si>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</si>
  <si>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</si>
  <si>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</si>
  <si>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</si>
  <si>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</si>
  <si>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</si>
  <si>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</si>
  <si>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</si>
  <si>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</si>
  <si>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</si>
  <si>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</si>
  <si>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</si>
  <si>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</si>
  <si>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</si>
  <si>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</si>
  <si>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</si>
  <si>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</si>
  <si>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</si>
  <si>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</si>
  <si>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</si>
  <si>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</si>
  <si>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</si>
  <si>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</si>
  <si>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</si>
  <si>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</si>
  <si>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</si>
  <si>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</si>
  <si>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</si>
  <si>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</si>
  <si>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</si>
  <si>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</si>
  <si>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</si>
  <si>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</si>
  <si>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</si>
  <si>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</si>
  <si>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</si>
  <si>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</si>
  <si>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</si>
  <si>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</si>
  <si>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</si>
  <si>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</si>
  <si>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</si>
  <si>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</si>
  <si>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</si>
  <si>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</si>
  <si>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</si>
  <si>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</si>
  <si>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</si>
  <si>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</si>
  <si>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</si>
  <si>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</si>
  <si>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</si>
  <si>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</si>
  <si>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</si>
  <si>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</si>
  <si>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</si>
  <si>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</si>
  <si>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</si>
  <si>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</si>
  <si>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</si>
  <si>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</si>
  <si>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</si>
  <si>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</si>
  <si>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</si>
  <si>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</si>
  <si>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</si>
  <si>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</si>
  <si>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</si>
  <si>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</si>
  <si>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</si>
  <si>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</si>
  <si>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</si>
  <si>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</si>
  <si>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</si>
  <si>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</si>
  <si>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</si>
  <si>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</si>
  <si>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</si>
  <si>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</si>
  <si>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</si>
  <si>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</si>
  <si>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</si>
  <si>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</si>
  <si>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</si>
  <si>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</si>
  <si>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</si>
  <si>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</si>
  <si>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</si>
  <si>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</si>
  <si>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</si>
  <si>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</si>
  <si>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</si>
  <si>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</si>
  <si>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</si>
  <si>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</si>
  <si>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</si>
  <si>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</si>
  <si>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</si>
  <si>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</si>
  <si>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</si>
  <si>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</si>
  <si>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</si>
  <si>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</si>
  <si>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</si>
  <si>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</si>
  <si>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</si>
  <si>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</si>
  <si>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</si>
  <si>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</si>
  <si>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</si>
  <si>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</si>
  <si>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</si>
  <si>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</si>
  <si>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</si>
  <si>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</si>
  <si>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</si>
  <si>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</si>
  <si>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</si>
  <si>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</si>
  <si>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</si>
  <si>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</si>
  <si>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</si>
  <si>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</si>
  <si>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</si>
  <si>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</si>
  <si>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</si>
  <si>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</si>
  <si>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</si>
  <si>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</si>
  <si>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</si>
  <si>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</si>
  <si>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</si>
  <si>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</si>
  <si>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</si>
  <si>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</si>
  <si>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</si>
  <si>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</si>
  <si>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</si>
  <si>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</si>
  <si>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</si>
  <si>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</si>
  <si>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</si>
  <si>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</si>
  <si>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</si>
  <si>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</si>
  <si>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</si>
  <si>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</si>
  <si>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</si>
  <si>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</si>
  <si>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</si>
  <si>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</si>
  <si>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</si>
  <si>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</si>
  <si>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</si>
  <si>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</si>
  <si>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</si>
  <si>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</si>
  <si>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</si>
  <si>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</si>
  <si>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</si>
  <si>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</si>
  <si>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</si>
  <si>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</si>
  <si>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</si>
  <si>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</si>
  <si>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</si>
  <si>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</si>
  <si>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</si>
  <si>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</si>
  <si>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</si>
  <si>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</si>
  <si>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</si>
  <si>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</si>
  <si>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</si>
  <si>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</si>
  <si>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</si>
  <si>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</si>
  <si>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</si>
  <si>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</si>
  <si>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</si>
  <si>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</si>
  <si>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</si>
  <si>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</si>
  <si>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</si>
  <si>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</si>
  <si>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</si>
  <si>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</si>
  <si>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</si>
  <si>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</si>
  <si>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</si>
  <si>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</si>
  <si>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</si>
  <si>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</si>
  <si>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</si>
  <si>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</si>
  <si>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</si>
  <si>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</si>
  <si>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</si>
  <si>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</si>
  <si>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</si>
  <si>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</si>
  <si>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</si>
  <si>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</si>
  <si>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</si>
  <si>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</si>
  <si>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</si>
  <si>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</si>
  <si>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</si>
  <si>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</si>
  <si>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</si>
  <si>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</si>
  <si>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</si>
  <si>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</si>
  <si>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</si>
  <si>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</si>
  <si>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</si>
  <si>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</si>
  <si>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</si>
  <si>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</si>
  <si>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</si>
  <si>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</si>
  <si>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</si>
  <si>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</si>
  <si>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</si>
  <si>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</si>
  <si>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</si>
  <si>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</si>
  <si>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</si>
  <si>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</si>
  <si>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</si>
  <si>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</si>
  <si>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</si>
  <si>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</si>
  <si>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</si>
  <si>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</si>
  <si>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</si>
  <si>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</si>
  <si>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</si>
  <si>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</si>
  <si>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</si>
  <si>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</si>
  <si>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</si>
  <si>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</si>
  <si>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</si>
  <si>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</si>
  <si>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</si>
  <si>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</si>
  <si>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</si>
  <si>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</si>
  <si>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</si>
  <si>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</si>
  <si>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</si>
  <si>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</si>
  <si>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</si>
  <si>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</si>
  <si>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</si>
  <si>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</si>
  <si>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</si>
  <si>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</si>
  <si>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</si>
  <si>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</si>
  <si>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</si>
  <si>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</si>
  <si>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</si>
  <si>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</si>
  <si>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</si>
  <si>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</si>
  <si>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</si>
  <si>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</si>
  <si>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</si>
  <si>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</si>
  <si>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</si>
  <si>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</si>
  <si>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</si>
  <si>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</si>
  <si>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</si>
  <si>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</si>
  <si>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</si>
  <si>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</si>
  <si>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</si>
  <si>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</si>
  <si>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</si>
  <si>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</si>
  <si>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</si>
  <si>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</si>
  <si>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</si>
  <si>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</si>
  <si>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</si>
  <si>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</si>
  <si>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</si>
  <si>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</si>
  <si>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</si>
  <si>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</si>
  <si>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</si>
  <si>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</si>
  <si>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</si>
  <si>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</si>
  <si>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</si>
  <si>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</si>
  <si>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</si>
  <si>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</si>
  <si>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</si>
  <si>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</si>
  <si>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</si>
  <si>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</si>
  <si>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</si>
  <si>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</si>
  <si>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</si>
  <si>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</si>
  <si>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</si>
  <si>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</si>
  <si>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</si>
  <si>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</si>
  <si>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</si>
  <si>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</si>
  <si>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</si>
  <si>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</si>
  <si>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</si>
  <si>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</si>
  <si>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</si>
  <si>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</si>
  <si>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</si>
  <si>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</si>
  <si>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</si>
  <si>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</si>
  <si>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</si>
  <si>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</si>
  <si>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</si>
  <si>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</si>
  <si>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</si>
  <si>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</si>
  <si>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</si>
  <si>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</si>
  <si>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</si>
  <si>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</si>
  <si>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</si>
  <si>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</si>
  <si>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</si>
  <si>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</si>
  <si>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</si>
  <si>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</si>
  <si>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</si>
  <si>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</si>
  <si>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</si>
  <si>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</si>
  <si>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</si>
  <si>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</si>
  <si>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</si>
  <si>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</si>
  <si>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</si>
  <si>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</si>
  <si>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</si>
  <si>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</si>
  <si>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</si>
  <si>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</si>
  <si>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</si>
  <si>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</si>
  <si>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</si>
  <si>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</si>
  <si>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</si>
  <si>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</si>
  <si>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</si>
  <si>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</si>
  <si>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</si>
  <si>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</si>
  <si>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</si>
  <si>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</si>
  <si>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</si>
  <si>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</si>
  <si>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</si>
  <si>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</si>
  <si>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</si>
  <si>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</si>
  <si>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</si>
  <si>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</si>
  <si>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</si>
  <si>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</si>
  <si>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</si>
  <si>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</si>
  <si>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</si>
  <si>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</si>
  <si>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</si>
  <si>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</si>
  <si>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</si>
  <si>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</si>
  <si>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</si>
  <si>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</si>
  <si>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</si>
  <si>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</si>
  <si>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</si>
  <si>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</si>
  <si>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</si>
  <si>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</si>
  <si>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</si>
  <si>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</si>
  <si>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</si>
  <si>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</si>
  <si>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</si>
  <si>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</si>
  <si>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</si>
  <si>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</si>
  <si>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</si>
  <si>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</si>
  <si>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</si>
  <si>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</si>
  <si>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</si>
  <si>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</si>
  <si>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</si>
  <si>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</si>
  <si>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</si>
  <si>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</si>
  <si>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</si>
  <si>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</si>
  <si>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</si>
  <si>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</si>
  <si>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</si>
  <si>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</si>
  <si>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</si>
  <si>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</si>
  <si>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</si>
  <si>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</si>
  <si>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</si>
  <si>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</si>
  <si>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</si>
  <si>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</si>
  <si>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</si>
  <si>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</si>
  <si>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</si>
  <si>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</si>
  <si>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</si>
  <si>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</si>
  <si>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</si>
  <si>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</si>
  <si>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</si>
  <si>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</si>
  <si>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</si>
  <si>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</si>
  <si>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</si>
  <si>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</si>
  <si>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</si>
  <si>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</si>
  <si>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</si>
  <si>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</si>
  <si>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</si>
  <si>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</si>
  <si>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</si>
  <si>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</si>
  <si>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</si>
  <si>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</si>
  <si>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</si>
  <si>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</si>
  <si>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</si>
  <si>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</si>
  <si>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</si>
  <si>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</si>
  <si>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</si>
  <si>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</si>
  <si>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</si>
  <si>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</si>
  <si>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</si>
  <si>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</si>
  <si>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</si>
  <si>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</si>
  <si>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</si>
  <si>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</si>
  <si>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</si>
  <si>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</si>
  <si>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</si>
  <si>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</si>
  <si>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</si>
  <si>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</si>
  <si>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</si>
  <si>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</si>
  <si>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</si>
  <si>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</si>
  <si>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</si>
  <si>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</si>
  <si>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</si>
  <si>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</si>
  <si>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</si>
  <si>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</si>
  <si>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</si>
  <si>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</si>
  <si>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</si>
  <si>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</si>
  <si>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</si>
  <si>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</si>
  <si>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</si>
  <si>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</si>
  <si>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</si>
  <si>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</si>
  <si>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</si>
  <si>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</si>
  <si>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</si>
  <si>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</si>
  <si>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</si>
  <si>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</si>
  <si>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</si>
  <si>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</si>
  <si>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</si>
  <si>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</si>
  <si>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</si>
  <si>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</si>
  <si>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</si>
  <si>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</si>
  <si>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</si>
  <si>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</si>
  <si>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</si>
  <si>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</si>
  <si>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</si>
  <si>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</si>
  <si>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</si>
  <si>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</si>
  <si>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</si>
  <si>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</si>
  <si>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</si>
  <si>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</si>
  <si>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</si>
  <si>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</si>
  <si>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</si>
  <si>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</si>
  <si>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</si>
  <si>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</si>
  <si>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</si>
  <si>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</si>
  <si>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</si>
  <si>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</si>
  <si>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</si>
  <si>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</si>
  <si>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</si>
  <si>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</si>
  <si>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</si>
  <si>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</si>
  <si>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</si>
  <si>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</si>
  <si>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</si>
  <si>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</si>
  <si>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</si>
  <si>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</si>
  <si>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</si>
  <si>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</si>
  <si>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</si>
  <si>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</si>
  <si>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</si>
  <si>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</si>
  <si>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</si>
  <si>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</si>
  <si>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</si>
  <si>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</si>
  <si>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</si>
  <si>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</si>
  <si>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</si>
  <si>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</si>
  <si>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</si>
  <si>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</si>
  <si>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</si>
  <si>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</si>
  <si>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</si>
  <si>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</si>
  <si>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</si>
  <si>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</si>
  <si>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</si>
  <si>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</si>
  <si>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</si>
  <si>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</si>
  <si>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</si>
  <si>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</si>
  <si>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</si>
  <si>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</si>
  <si>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</si>
  <si>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</si>
  <si>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</si>
  <si>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</si>
  <si>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</si>
  <si>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</si>
  <si>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</si>
  <si>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</si>
  <si>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</si>
  <si>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</si>
  <si>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</si>
  <si>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</si>
  <si>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</si>
  <si>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</si>
  <si>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</si>
  <si>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</si>
  <si>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</si>
  <si>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</si>
  <si>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</si>
  <si>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</si>
  <si>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</si>
  <si>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</si>
  <si>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</si>
  <si>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</si>
  <si>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</si>
  <si>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</si>
  <si>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</si>
  <si>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</si>
  <si>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</si>
  <si>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</si>
  <si>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</si>
  <si>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</si>
  <si>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</si>
  <si>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</si>
  <si>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</si>
  <si>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</si>
  <si>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</si>
  <si>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</si>
  <si>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</si>
  <si>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</si>
  <si>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</si>
  <si>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</si>
  <si>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</si>
  <si>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</si>
  <si>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</si>
  <si>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</si>
  <si>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</si>
  <si>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</si>
  <si>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</si>
  <si>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</si>
  <si>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</si>
  <si>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</si>
  <si>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</si>
  <si>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</si>
  <si>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</si>
  <si>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</si>
  <si>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</si>
  <si>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</si>
  <si>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</si>
  <si>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</si>
  <si>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</si>
  <si>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</si>
  <si>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</si>
  <si>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</si>
  <si>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</si>
  <si>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</si>
  <si>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</si>
  <si>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</si>
  <si>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</si>
  <si>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</si>
  <si>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</si>
  <si>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</si>
  <si>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</si>
  <si>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</si>
  <si>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</si>
  <si>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</si>
  <si>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</si>
  <si>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</si>
  <si>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</si>
  <si>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</si>
  <si>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</si>
  <si>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</si>
  <si>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</si>
  <si>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</si>
  <si>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</si>
  <si>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</si>
  <si>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</si>
  <si>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</si>
  <si>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</si>
  <si>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</si>
  <si>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</si>
  <si>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</si>
  <si>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</si>
  <si>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</si>
  <si>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</si>
  <si>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</si>
  <si>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</si>
  <si>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</si>
  <si>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</si>
  <si>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</si>
  <si>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</si>
  <si>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</si>
  <si>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</si>
  <si>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</si>
  <si>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</si>
  <si>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</si>
  <si>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</si>
  <si>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</si>
  <si>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</si>
  <si>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</si>
  <si>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</si>
  <si>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</si>
  <si>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</si>
  <si>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</si>
  <si>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</si>
  <si>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</si>
  <si>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</si>
  <si>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</si>
  <si>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</si>
  <si>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</si>
  <si>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</si>
  <si>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</si>
  <si>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</si>
  <si>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</si>
  <si>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</si>
  <si>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</si>
  <si>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</si>
  <si>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</si>
  <si>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</si>
  <si>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</si>
  <si>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</si>
  <si>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</si>
  <si>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</si>
  <si>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</si>
  <si>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</si>
  <si>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</si>
  <si>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</si>
  <si>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</si>
  <si>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</si>
  <si>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</si>
  <si>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</si>
  <si>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</si>
  <si>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</si>
  <si>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</si>
  <si>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</si>
  <si>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</si>
  <si>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</si>
  <si>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</si>
  <si>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</si>
  <si>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</si>
  <si>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</si>
  <si>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</si>
  <si>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</si>
  <si>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</si>
  <si>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</si>
  <si>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</si>
  <si>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</si>
  <si>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</si>
  <si>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</si>
  <si>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</si>
  <si>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</si>
  <si>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</si>
  <si>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</si>
  <si>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</si>
  <si>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</si>
  <si>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</si>
  <si>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</si>
  <si>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</si>
  <si>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</si>
  <si>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</si>
  <si>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</si>
  <si>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</si>
  <si>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</si>
  <si>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</si>
  <si>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</si>
  <si>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</si>
  <si>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</si>
  <si>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</si>
  <si>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</si>
  <si>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</si>
  <si>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</si>
  <si>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</si>
  <si>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</si>
  <si>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</si>
  <si>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</si>
  <si>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</si>
  <si>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</si>
  <si>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</si>
  <si>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</si>
  <si>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</si>
  <si>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</si>
  <si>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</si>
  <si>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</si>
  <si>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</si>
  <si>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</si>
  <si>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</si>
  <si>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</si>
  <si>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</si>
  <si>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</si>
  <si>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</si>
  <si>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</si>
  <si>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</si>
  <si>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</si>
  <si>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</si>
  <si>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</si>
  <si>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</si>
  <si>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</si>
  <si>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</si>
  <si>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</si>
  <si>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</si>
  <si>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</si>
  <si>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</si>
  <si>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</si>
  <si>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</si>
  <si>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</si>
  <si>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</si>
  <si>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</si>
  <si>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</si>
  <si>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</si>
  <si>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</si>
  <si>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</si>
  <si>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</si>
  <si>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</si>
  <si>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</si>
  <si>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</si>
  <si>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</si>
  <si>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</si>
  <si>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</si>
  <si>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</si>
  <si>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</si>
  <si>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</si>
  <si>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</si>
  <si>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</si>
  <si>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</si>
  <si>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</si>
  <si>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</si>
  <si>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</si>
  <si>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</si>
  <si>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</si>
  <si>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</si>
  <si>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</si>
  <si>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</si>
  <si>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</si>
  <si>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</si>
  <si>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</si>
  <si>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</si>
  <si>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</si>
  <si>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</si>
  <si>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</si>
  <si>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</si>
  <si>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</si>
  <si>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</si>
  <si>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</si>
  <si>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</si>
  <si>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</si>
  <si>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</si>
  <si>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</si>
  <si>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</si>
  <si>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</si>
  <si>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</si>
  <si>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</si>
  <si>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</si>
  <si>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</si>
  <si>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</si>
  <si>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</si>
  <si>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</si>
  <si>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</si>
  <si>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</si>
  <si>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</si>
  <si>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</si>
  <si>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</si>
  <si>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</si>
  <si>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</si>
  <si>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</si>
  <si>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</si>
  <si>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</si>
  <si>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</si>
  <si>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</si>
  <si>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</si>
  <si>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</si>
  <si>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</si>
  <si>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</si>
  <si>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</si>
  <si>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</si>
  <si>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</si>
  <si>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</si>
  <si>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</si>
  <si>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</si>
  <si>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</si>
  <si>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</si>
  <si>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</si>
  <si>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</si>
  <si>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</si>
  <si>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</si>
  <si>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</si>
  <si>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</si>
  <si>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</si>
  <si>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</si>
  <si>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</si>
  <si>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</si>
  <si>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</si>
  <si>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</si>
  <si>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</si>
  <si>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</si>
  <si>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</si>
  <si>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</si>
  <si>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</si>
  <si>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</si>
  <si>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</si>
  <si>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</si>
  <si>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</si>
  <si>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</si>
  <si>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</si>
  <si>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</si>
  <si>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</si>
  <si>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</si>
  <si>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</si>
  <si>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</si>
  <si>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</si>
  <si>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</si>
  <si>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</si>
  <si>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</si>
  <si>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</si>
  <si>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</si>
  <si>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</si>
  <si>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</si>
  <si>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</si>
  <si>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</si>
  <si>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</si>
  <si>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</si>
  <si>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</si>
  <si>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</si>
  <si>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</si>
  <si>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</si>
  <si>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</si>
  <si>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</si>
  <si>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</si>
  <si>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</si>
  <si>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</si>
  <si>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</si>
  <si>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</si>
  <si>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</si>
  <si>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</si>
  <si>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</si>
  <si>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</si>
  <si>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</si>
  <si>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</si>
  <si>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</si>
  <si>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</si>
  <si>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</si>
  <si>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</si>
  <si>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</si>
  <si>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</si>
  <si>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</si>
  <si>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</si>
  <si>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</si>
  <si>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</si>
  <si>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</si>
  <si>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</si>
  <si>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</si>
  <si>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</si>
  <si>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</si>
  <si>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</si>
  <si>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</si>
  <si>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</si>
  <si>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</si>
  <si>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</si>
  <si>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</si>
  <si>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</si>
  <si>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</si>
  <si>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</si>
  <si>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</si>
  <si>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</si>
  <si>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</si>
  <si>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</si>
  <si>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</si>
  <si>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</si>
  <si>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</si>
  <si>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</si>
  <si>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</si>
  <si>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</si>
  <si>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</si>
  <si>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</si>
  <si>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</si>
  <si>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</si>
  <si>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</si>
  <si>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</si>
  <si>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</si>
  <si>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</si>
  <si>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</si>
  <si>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</si>
  <si>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</si>
  <si>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</si>
  <si>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</si>
  <si>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</si>
  <si>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</si>
  <si>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</si>
  <si>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</si>
  <si>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</si>
  <si>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</si>
  <si>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</si>
  <si>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</si>
  <si>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</si>
  <si>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</si>
  <si>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</si>
  <si>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</si>
  <si>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</si>
  <si>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</si>
  <si>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</si>
  <si>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</si>
  <si>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</si>
  <si>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</si>
  <si>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</si>
  <si>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</si>
  <si>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</si>
  <si>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</si>
  <si>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</si>
  <si>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</si>
  <si>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</si>
  <si>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</si>
  <si>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</si>
  <si>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</si>
  <si>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</si>
  <si>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</si>
  <si>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</si>
  <si>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</si>
  <si>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</si>
  <si>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</si>
  <si>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</si>
  <si>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</si>
  <si>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</si>
  <si>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</si>
  <si>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</si>
  <si>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</si>
  <si>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</si>
  <si>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</si>
  <si>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</si>
  <si>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</si>
  <si>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</si>
  <si>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</si>
  <si>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</si>
  <si>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</si>
  <si>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</si>
  <si>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</si>
  <si>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</si>
  <si>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</si>
  <si>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</si>
  <si>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</si>
  <si>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</si>
  <si>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</si>
  <si>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</si>
  <si>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</si>
  <si>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</si>
  <si>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</si>
  <si>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</si>
  <si>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</si>
  <si>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</si>
  <si>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</si>
  <si>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</si>
  <si>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</si>
  <si>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</si>
  <si>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</si>
  <si>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</si>
  <si>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</si>
  <si>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</si>
  <si>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</si>
  <si>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</si>
  <si>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</si>
  <si>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</si>
  <si>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</si>
  <si>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</si>
  <si>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</si>
  <si>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</si>
  <si>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</si>
  <si>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</si>
  <si>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</si>
  <si>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</si>
  <si>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</si>
  <si>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</si>
  <si>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</si>
  <si>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</si>
  <si>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</si>
  <si>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</si>
  <si>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</si>
  <si>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</si>
  <si>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</si>
  <si>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</si>
  <si>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</si>
  <si>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</si>
  <si>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</si>
  <si>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</si>
  <si>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</si>
  <si>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</si>
  <si>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</si>
  <si>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</si>
  <si>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</si>
  <si>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</si>
  <si>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</si>
  <si>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</si>
  <si>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</si>
  <si>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</si>
  <si>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</si>
  <si>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</si>
  <si>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</si>
  <si>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</si>
  <si>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</si>
  <si>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</si>
  <si>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</si>
  <si>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</si>
  <si>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</si>
  <si>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</si>
  <si>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</si>
  <si>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</si>
  <si>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</si>
  <si>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</si>
  <si>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</si>
  <si>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</si>
  <si>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</si>
  <si>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</si>
  <si>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</si>
  <si>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</si>
  <si>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</si>
  <si>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</si>
  <si>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</si>
  <si>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</si>
  <si>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</si>
  <si>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</si>
  <si>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</si>
  <si>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</si>
  <si>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</si>
  <si>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</si>
  <si>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</si>
  <si>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</si>
  <si>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</si>
  <si>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</si>
  <si>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</si>
  <si>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</si>
  <si>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</si>
  <si>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</si>
  <si>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</si>
  <si>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</si>
  <si>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</si>
  <si>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</si>
  <si>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</si>
  <si>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</si>
  <si>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</si>
  <si>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</si>
  <si>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</si>
  <si>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</si>
  <si>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</si>
  <si>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</si>
  <si>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</si>
  <si>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</si>
  <si>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</si>
  <si>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</si>
  <si>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</si>
  <si>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</si>
  <si>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</si>
  <si>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</si>
  <si>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</si>
  <si>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</si>
  <si>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</si>
  <si>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</si>
  <si>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</si>
  <si>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</si>
  <si>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</si>
  <si>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</si>
  <si>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</si>
  <si>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</si>
  <si>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</si>
  <si>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</si>
  <si>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</si>
  <si>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</si>
  <si>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</si>
  <si>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</si>
  <si>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</si>
  <si>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</si>
  <si>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</si>
  <si>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</si>
  <si>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</si>
  <si>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</si>
  <si>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</si>
  <si>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</si>
  <si>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</si>
  <si>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</si>
  <si>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</si>
  <si>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</si>
  <si>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</si>
  <si>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</si>
  <si>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</si>
  <si>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</si>
  <si>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</si>
  <si>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</si>
  <si>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</si>
  <si>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</si>
  <si>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</si>
  <si>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</si>
  <si>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</si>
  <si>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</si>
  <si>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</si>
  <si>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</si>
  <si>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</si>
  <si>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</si>
  <si>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</si>
  <si>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</si>
  <si>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</si>
  <si>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</si>
  <si>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</si>
  <si>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</si>
  <si>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</si>
  <si>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</si>
  <si>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</si>
  <si>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</si>
  <si>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</si>
  <si>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</si>
  <si>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</si>
  <si>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</si>
  <si>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</si>
  <si>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</si>
  <si>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</si>
  <si>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</si>
  <si>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</si>
  <si>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</si>
  <si>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</si>
  <si>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</si>
  <si>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</si>
  <si>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</si>
  <si>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</si>
  <si>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</si>
  <si>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</si>
  <si>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</si>
  <si>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</si>
  <si>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</si>
  <si>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</si>
  <si>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</si>
  <si>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</si>
  <si>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</si>
  <si>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</si>
  <si>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</si>
  <si>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</si>
  <si>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</si>
  <si>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</si>
  <si>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</si>
  <si>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</si>
  <si>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</si>
  <si>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</si>
  <si>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</si>
  <si>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</si>
  <si>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</si>
  <si>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</si>
  <si>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</si>
  <si>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</si>
  <si>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</si>
  <si>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</si>
  <si>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</si>
  <si>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</si>
  <si>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</si>
  <si>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</si>
  <si>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</si>
  <si>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</si>
  <si>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</si>
  <si>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</si>
  <si>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</si>
  <si>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</si>
  <si>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</si>
  <si>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</si>
  <si>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</si>
  <si>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</si>
  <si>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</si>
  <si>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</si>
  <si>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</si>
  <si>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</si>
  <si>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</si>
  <si>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</si>
  <si>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</si>
  <si>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</si>
  <si>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</si>
  <si>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</si>
  <si>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</si>
  <si>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</si>
  <si>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</si>
  <si>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</si>
  <si>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</si>
  <si>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</si>
  <si>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</si>
  <si>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</si>
  <si>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</si>
  <si>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</si>
  <si>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</si>
  <si>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</si>
  <si>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</si>
  <si>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</si>
  <si>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</si>
  <si>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</si>
  <si>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</si>
  <si>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</si>
  <si>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</si>
  <si>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</si>
  <si>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</si>
  <si>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</si>
  <si>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</si>
  <si>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</si>
  <si>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</si>
  <si>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</si>
  <si>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</si>
  <si>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</si>
  <si>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</si>
  <si>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</si>
  <si>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</si>
  <si>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</si>
  <si>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</si>
  <si>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</si>
  <si>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</si>
  <si>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</si>
  <si>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</si>
  <si>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</si>
  <si>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</si>
  <si>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</si>
  <si>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</si>
  <si>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</si>
  <si>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</si>
  <si>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</si>
  <si>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</si>
  <si>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</si>
  <si>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</si>
  <si>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</si>
  <si>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</si>
  <si>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</si>
  <si>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</si>
  <si>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</si>
  <si>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</si>
  <si>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</si>
  <si>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</si>
  <si>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</si>
  <si>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</si>
  <si>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</si>
  <si>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</si>
  <si>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</si>
  <si>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</si>
  <si>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</si>
  <si>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</si>
  <si>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</si>
  <si>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</si>
  <si>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</si>
  <si>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</si>
  <si>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</si>
  <si>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</si>
  <si>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</si>
  <si>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</si>
  <si>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</si>
  <si>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</si>
  <si>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</si>
  <si>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</si>
  <si>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</si>
  <si>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</si>
  <si>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</si>
  <si>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</si>
  <si>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</si>
  <si>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</si>
  <si>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</si>
  <si>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</si>
  <si>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</si>
  <si>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</si>
  <si>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</si>
  <si>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</si>
  <si>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</si>
  <si>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</si>
  <si>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</si>
  <si>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</si>
  <si>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</si>
  <si>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</si>
  <si>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</si>
  <si>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</si>
  <si>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</si>
  <si>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</si>
  <si>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</si>
  <si>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</si>
  <si>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</si>
  <si>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</si>
  <si>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</si>
  <si>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</si>
  <si>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</si>
  <si>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</si>
  <si>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</si>
  <si>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</si>
  <si>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</si>
  <si>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</si>
  <si>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</si>
  <si>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</si>
  <si>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</si>
  <si>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</si>
  <si>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</si>
  <si>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</si>
  <si>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</si>
  <si>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</si>
  <si>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</si>
  <si>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</si>
  <si>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</si>
  <si>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</si>
  <si>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</si>
  <si>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</si>
  <si>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</si>
  <si>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</si>
  <si>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</si>
  <si>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</si>
  <si>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</si>
  <si>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</si>
  <si>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</si>
  <si>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</si>
  <si>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</si>
  <si>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</si>
  <si>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</si>
  <si>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</si>
  <si>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</si>
  <si>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</si>
  <si>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</si>
  <si>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</si>
  <si>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</si>
  <si>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</si>
  <si>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</si>
  <si>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</si>
  <si>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</si>
  <si>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</si>
  <si>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</si>
  <si>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</si>
  <si>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</si>
  <si>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</si>
  <si>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</si>
  <si>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</si>
  <si>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</si>
  <si>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</si>
  <si>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</si>
  <si>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</si>
  <si>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</si>
  <si>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</si>
  <si>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</si>
  <si>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</si>
  <si>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</si>
  <si>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</si>
  <si>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</si>
  <si>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</si>
  <si>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</si>
  <si>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</si>
  <si>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</si>
  <si>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</si>
  <si>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</si>
  <si>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</si>
  <si>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</si>
  <si>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</si>
  <si>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</si>
  <si>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</si>
  <si>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</si>
  <si>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</si>
  <si>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</si>
  <si>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</si>
  <si>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</si>
  <si>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</si>
  <si>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</si>
  <si>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</si>
  <si>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</si>
  <si>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</si>
  <si>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</si>
  <si>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</si>
  <si>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</si>
  <si>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</si>
  <si>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</si>
  <si>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</si>
  <si>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</si>
  <si>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</si>
  <si>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</si>
  <si>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</si>
  <si>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</si>
  <si>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</si>
  <si>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</si>
  <si>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</si>
  <si>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</si>
  <si>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</si>
  <si>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</si>
  <si>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</si>
  <si>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</si>
  <si>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</si>
  <si>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</si>
  <si>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</si>
  <si>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</si>
  <si>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</si>
  <si>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</si>
  <si>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</si>
  <si>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</si>
  <si>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</si>
  <si>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</si>
  <si>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</si>
  <si>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</si>
  <si>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</si>
  <si>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</si>
  <si>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</si>
  <si>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</si>
  <si>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</si>
  <si>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</si>
  <si>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</si>
  <si>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</si>
  <si>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</si>
  <si>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</si>
  <si>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</si>
  <si>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</si>
  <si>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</si>
  <si>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</si>
  <si>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</si>
  <si>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</si>
  <si>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</si>
  <si>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</si>
  <si>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</si>
  <si>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</si>
  <si>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</si>
  <si>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</si>
  <si>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</si>
  <si>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</si>
  <si>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</si>
  <si>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</si>
  <si>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</si>
  <si>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</si>
  <si>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</si>
  <si>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</si>
  <si>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</si>
  <si>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</si>
  <si>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</si>
  <si>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</si>
  <si>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</si>
  <si>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</si>
  <si>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</si>
  <si>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</si>
  <si>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</si>
  <si>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</si>
  <si>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</si>
  <si>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</si>
  <si>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</si>
  <si>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</si>
  <si>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</si>
  <si>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</si>
  <si>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</si>
  <si>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</si>
  <si>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</si>
  <si>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</si>
  <si>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</si>
  <si>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</si>
  <si>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</si>
  <si>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</si>
  <si>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</si>
  <si>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</si>
  <si>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</si>
  <si>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</si>
  <si>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</si>
  <si>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</si>
  <si>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</si>
  <si>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</si>
  <si>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</si>
  <si>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</si>
  <si>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</si>
  <si>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</si>
  <si>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</si>
  <si>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</si>
  <si>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</si>
  <si>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</si>
  <si>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</si>
  <si>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</si>
  <si>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</si>
  <si>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</si>
  <si>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</si>
  <si>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</si>
  <si>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</si>
  <si>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</si>
  <si>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</si>
  <si>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</si>
  <si>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</si>
  <si>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</si>
  <si>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</si>
  <si>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</si>
  <si>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</si>
  <si>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</si>
  <si>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</si>
  <si>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</si>
  <si>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</si>
  <si>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</si>
  <si>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</si>
  <si>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</si>
  <si>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</si>
  <si>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</si>
  <si>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</si>
  <si>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</si>
  <si>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</si>
  <si>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</si>
  <si>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</si>
  <si>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</si>
  <si>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</si>
  <si>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</si>
  <si>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</si>
  <si>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</si>
  <si>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</si>
  <si>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</si>
  <si>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</si>
  <si>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</si>
  <si>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</si>
  <si>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</si>
  <si>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</si>
  <si>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</si>
  <si>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</si>
  <si>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</si>
  <si>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</si>
  <si>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</si>
  <si>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</si>
  <si>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</si>
  <si>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</si>
  <si>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</si>
  <si>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</si>
  <si>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</si>
  <si>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</si>
  <si>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</si>
  <si>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</si>
  <si>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</si>
  <si>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</si>
  <si>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</si>
  <si>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</si>
  <si>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</si>
  <si>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</si>
  <si>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</si>
  <si>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</si>
  <si>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</si>
  <si>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</si>
  <si>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</si>
  <si>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</si>
  <si>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</si>
  <si>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</si>
  <si>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</si>
  <si>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</si>
  <si>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</si>
  <si>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</si>
  <si>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</si>
  <si>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</si>
  <si>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</si>
  <si>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</si>
  <si>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</si>
  <si>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</si>
  <si>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</si>
  <si>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</si>
  <si>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</si>
  <si>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</si>
  <si>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</si>
  <si>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</si>
  <si>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</si>
  <si>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</si>
  <si>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</si>
  <si>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</si>
  <si>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</si>
  <si>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</si>
  <si>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</si>
  <si>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</si>
  <si>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</si>
  <si>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</si>
  <si>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</si>
  <si>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</si>
  <si>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</si>
  <si>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</si>
  <si>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</si>
  <si>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</si>
  <si>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</si>
  <si>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</si>
  <si>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</si>
  <si>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</si>
  <si>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</si>
  <si>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</si>
  <si>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</si>
  <si>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</si>
  <si>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</si>
  <si>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</si>
  <si>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</si>
  <si>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</si>
  <si>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</si>
  <si>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</si>
  <si>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</si>
  <si>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</si>
  <si>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</si>
  <si>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</si>
  <si>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</si>
  <si>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</si>
  <si>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</si>
  <si>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</si>
  <si>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</si>
  <si>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</si>
  <si>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</si>
  <si>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</si>
  <si>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</si>
  <si>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</si>
  <si>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</si>
  <si>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</si>
  <si>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</si>
  <si>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</si>
  <si>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</si>
  <si>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</si>
  <si>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</si>
  <si>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</si>
  <si>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</si>
  <si>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</si>
  <si>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</si>
  <si>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</si>
  <si>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</si>
  <si>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</si>
  <si>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</si>
  <si>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</si>
  <si>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</si>
  <si>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</si>
  <si>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</si>
  <si>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</si>
  <si>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</si>
  <si>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</si>
  <si>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</si>
  <si>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</si>
  <si>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</si>
  <si>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</si>
  <si>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</si>
  <si>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</si>
  <si>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</si>
  <si>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</si>
  <si>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</si>
  <si>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</si>
  <si>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</si>
  <si>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</si>
  <si>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</si>
  <si>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</si>
  <si>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</si>
  <si>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</si>
  <si>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</si>
  <si>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</si>
  <si>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</si>
  <si>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</si>
  <si>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</si>
  <si>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</si>
  <si>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</si>
  <si>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</si>
  <si>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</si>
  <si>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</si>
  <si>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</si>
  <si>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</si>
  <si>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</si>
  <si>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</si>
  <si>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</si>
  <si>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</si>
  <si>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</si>
  <si>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</si>
  <si>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</si>
  <si>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</si>
  <si>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</si>
  <si>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</si>
  <si>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</si>
  <si>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</si>
  <si>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</si>
  <si>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</si>
  <si>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</si>
  <si>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</si>
  <si>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</si>
  <si>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</si>
  <si>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</si>
  <si>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</si>
  <si>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</si>
  <si>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</si>
  <si>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</si>
  <si>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</si>
  <si>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</si>
  <si>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</si>
  <si>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</si>
  <si>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</si>
  <si>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</si>
  <si>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</si>
  <si>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</si>
  <si>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</si>
  <si>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</si>
  <si>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</si>
  <si>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</si>
  <si>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</si>
  <si>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</si>
  <si>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</si>
  <si>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</si>
  <si>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</si>
  <si>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</si>
  <si>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</si>
  <si>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</si>
  <si>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</si>
  <si>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</si>
  <si>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</si>
  <si>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</si>
  <si>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</si>
  <si>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</si>
  <si>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</si>
  <si>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</si>
  <si>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</si>
  <si>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</si>
  <si>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</si>
  <si>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</si>
  <si>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</si>
  <si>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</si>
  <si>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</si>
  <si>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</si>
  <si>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</si>
  <si>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</si>
  <si>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</si>
  <si>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</si>
  <si>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</si>
  <si>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</si>
  <si>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</si>
  <si>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</si>
  <si>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</si>
  <si>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</si>
  <si>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</si>
  <si>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</si>
  <si>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</si>
  <si>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</si>
  <si>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</si>
  <si>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</si>
  <si>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</si>
  <si>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</si>
  <si>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</si>
  <si>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</si>
  <si>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</si>
  <si>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</si>
  <si>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</si>
  <si>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</si>
  <si>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</si>
  <si>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</si>
  <si>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</si>
  <si>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</si>
  <si>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</si>
  <si>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</si>
  <si>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</si>
  <si>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</si>
  <si>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</si>
  <si>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</si>
  <si>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</si>
  <si>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</si>
  <si>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</si>
  <si>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</si>
  <si>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</si>
  <si>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</si>
  <si>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</si>
  <si>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</si>
  <si>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</si>
  <si>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</si>
  <si>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</si>
  <si>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</si>
  <si>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</si>
  <si>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</si>
  <si>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</si>
  <si>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</si>
  <si>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</si>
  <si>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</si>
  <si>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</si>
  <si>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</si>
  <si>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</si>
  <si>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</si>
  <si>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</si>
  <si>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</si>
  <si>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</si>
  <si>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</si>
  <si>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</si>
  <si>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</si>
  <si>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</si>
  <si>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</si>
  <si>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</si>
  <si>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</si>
  <si>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</si>
  <si>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</si>
  <si>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</si>
  <si>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</si>
  <si>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</si>
  <si>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</si>
  <si>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</si>
  <si>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</si>
  <si>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</si>
  <si>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</si>
  <si>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</si>
  <si>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</si>
  <si>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</si>
  <si>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</si>
  <si>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</si>
  <si>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</si>
  <si>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</si>
  <si>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</si>
  <si>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</si>
  <si>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</si>
  <si>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</si>
  <si>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</si>
  <si>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</si>
  <si>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</si>
  <si>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</si>
  <si>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</si>
  <si>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</si>
  <si>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</si>
  <si>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</si>
  <si>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</si>
  <si>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</si>
  <si>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</si>
  <si>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</si>
  <si>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</si>
  <si>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</si>
  <si>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</si>
  <si>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</si>
  <si>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</si>
  <si>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</si>
  <si>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</si>
  <si>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</si>
  <si>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</si>
  <si>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</si>
  <si>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</si>
  <si>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</si>
  <si>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</si>
  <si>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</si>
  <si>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</si>
  <si>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</si>
  <si>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</si>
  <si>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</si>
  <si>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</si>
  <si>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</si>
  <si>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</si>
  <si>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</si>
  <si>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</si>
  <si>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</si>
  <si>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</si>
  <si>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</si>
  <si>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</si>
  <si>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</si>
  <si>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</si>
  <si>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</si>
  <si>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</si>
  <si>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</si>
  <si>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</si>
  <si>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</si>
  <si>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</si>
  <si>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</si>
  <si>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</si>
  <si>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</si>
  <si>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</si>
  <si>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</si>
  <si>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</si>
  <si>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</si>
  <si>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</si>
  <si>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</si>
  <si>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</si>
  <si>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</si>
  <si>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</si>
  <si>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</si>
  <si>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</si>
  <si>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</si>
  <si>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</si>
  <si>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</si>
  <si>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</si>
  <si>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</si>
  <si>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</si>
  <si>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</si>
  <si>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</si>
  <si>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</si>
  <si>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</si>
  <si>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</si>
  <si>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</si>
  <si>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</si>
  <si>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</si>
  <si>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</si>
  <si>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</si>
  <si>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</si>
  <si>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</si>
  <si>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</si>
  <si>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</si>
  <si>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</si>
  <si>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</si>
  <si>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</si>
  <si>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</si>
  <si>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</si>
  <si>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</si>
  <si>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</si>
  <si>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</si>
  <si>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</si>
  <si>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</si>
  <si>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</si>
  <si>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</si>
  <si>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</si>
  <si>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</si>
  <si>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</si>
  <si>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</si>
  <si>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</si>
  <si>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</si>
  <si>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</si>
  <si>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</si>
  <si>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</si>
  <si>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</si>
  <si>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</si>
  <si>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</si>
  <si>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</si>
  <si>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</si>
  <si>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</si>
  <si>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</si>
  <si>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</si>
  <si>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</si>
  <si>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</si>
  <si>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</si>
  <si>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</si>
  <si>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</si>
  <si>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</si>
  <si>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</si>
  <si>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</si>
  <si>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</si>
  <si>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</si>
  <si>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</si>
  <si>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</si>
  <si>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</si>
  <si>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</si>
  <si>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</si>
  <si>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</si>
  <si>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</si>
  <si>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</si>
  <si>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</si>
  <si>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</si>
  <si>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</si>
  <si>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</si>
  <si>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</si>
  <si>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</si>
  <si>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</si>
  <si>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</si>
  <si>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</si>
  <si>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</si>
  <si>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</si>
  <si>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</si>
  <si>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</si>
  <si>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</si>
  <si>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</si>
  <si>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</si>
  <si>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</si>
  <si>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</si>
  <si>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</si>
  <si>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</si>
  <si>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</si>
  <si>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</si>
  <si>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</si>
  <si>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</si>
  <si>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</si>
  <si>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</si>
  <si>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</si>
  <si>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</si>
  <si>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</si>
  <si>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</si>
  <si>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</si>
  <si>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</si>
  <si>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</si>
  <si>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</si>
  <si>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</si>
  <si>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</si>
  <si>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</si>
  <si>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</si>
  <si>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</si>
  <si>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</si>
  <si>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</si>
  <si>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</si>
  <si>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</si>
  <si>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</si>
  <si>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</si>
  <si>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</si>
  <si>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</si>
  <si>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</si>
  <si>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</si>
  <si>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</si>
  <si>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</si>
  <si>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</si>
  <si>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</si>
  <si>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</si>
  <si>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</si>
  <si>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</si>
  <si>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</si>
  <si>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</si>
  <si>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</si>
  <si>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</si>
  <si>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</si>
  <si>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</si>
  <si>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</si>
  <si>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</si>
  <si>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</si>
  <si>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</si>
  <si>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</si>
  <si>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</si>
  <si>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</si>
  <si>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</si>
  <si>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</si>
  <si>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</si>
  <si>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</si>
  <si>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</si>
  <si>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</si>
  <si>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</si>
  <si>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</si>
  <si>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</si>
  <si>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</si>
  <si>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</si>
  <si>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</si>
  <si>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</si>
  <si>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</si>
  <si>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</si>
  <si>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</si>
  <si>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</si>
  <si>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</si>
  <si>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</si>
  <si>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</si>
  <si>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</si>
  <si>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</si>
  <si>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</si>
  <si>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</si>
  <si>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</si>
  <si>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</si>
  <si>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</si>
  <si>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</si>
  <si>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</si>
  <si>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</si>
  <si>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</si>
  <si>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</si>
  <si>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</si>
  <si>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</si>
  <si>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</si>
  <si>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</si>
  <si>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</si>
  <si>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</si>
  <si>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</si>
  <si>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</si>
  <si>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</si>
  <si>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</si>
  <si>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</si>
  <si>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</si>
  <si>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</si>
  <si>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</si>
  <si>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</si>
  <si>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</si>
  <si>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</si>
  <si>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</si>
  <si>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</si>
  <si>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</si>
  <si>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</si>
  <si>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</si>
  <si>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</si>
  <si>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</si>
  <si>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</si>
  <si>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</si>
  <si>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</si>
  <si>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</si>
  <si>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</si>
  <si>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</si>
  <si>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</si>
  <si>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</si>
  <si>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</si>
  <si>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</si>
  <si>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</si>
  <si>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</si>
  <si>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</si>
  <si>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</si>
  <si>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</si>
  <si>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</si>
  <si>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</si>
  <si>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</si>
  <si>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</si>
  <si>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</si>
  <si>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</si>
  <si>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</si>
  <si>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</si>
  <si>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</si>
  <si>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</si>
  <si>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</si>
  <si>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</si>
  <si>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</si>
  <si>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</si>
  <si>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</si>
  <si>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</si>
  <si>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</si>
  <si>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</si>
  <si>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</si>
  <si>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</si>
  <si>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</si>
  <si>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</si>
  <si>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</si>
  <si>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</si>
  <si>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</si>
  <si>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</si>
  <si>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</si>
  <si>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</si>
  <si>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</si>
  <si>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</si>
  <si>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</si>
  <si>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</si>
  <si>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</si>
  <si>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</si>
  <si>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</si>
  <si>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</si>
  <si>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</si>
  <si>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</si>
  <si>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</si>
  <si>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</si>
  <si>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</si>
  <si>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</si>
  <si>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</si>
  <si>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</si>
  <si>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</si>
  <si>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</si>
  <si>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</si>
  <si>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</si>
  <si>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</si>
  <si>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</si>
  <si>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</si>
  <si>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</si>
  <si>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</si>
  <si>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</si>
  <si>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</si>
  <si>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</si>
  <si>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</si>
  <si>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</si>
  <si>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</si>
  <si>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</si>
  <si>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</si>
  <si>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</si>
  <si>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</si>
  <si>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</si>
  <si>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</si>
  <si>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</si>
  <si>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</si>
  <si>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</si>
  <si>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</si>
  <si>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</si>
  <si>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</si>
  <si>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</si>
  <si>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</si>
  <si>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</si>
  <si>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</si>
  <si>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</si>
  <si>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</si>
  <si>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</si>
  <si>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</si>
  <si>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</si>
  <si>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</si>
  <si>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</si>
  <si>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</si>
  <si>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</si>
  <si>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</si>
  <si>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</si>
  <si>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</si>
  <si>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</si>
  <si>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</si>
  <si>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</si>
  <si>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</si>
  <si>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</si>
  <si>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</si>
  <si>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</si>
  <si>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</si>
  <si>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</si>
  <si>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</si>
  <si>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</si>
  <si>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</si>
  <si>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</si>
  <si>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</si>
  <si>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</si>
  <si>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</si>
  <si>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</si>
  <si>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</si>
  <si>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</si>
  <si>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</si>
  <si>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</si>
  <si>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</si>
  <si>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</si>
  <si>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</si>
  <si>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</si>
  <si>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</si>
  <si>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</si>
  <si>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</si>
  <si>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</si>
  <si>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</si>
  <si>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</si>
  <si>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</si>
  <si>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</si>
  <si>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</si>
  <si>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</si>
  <si>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</si>
  <si>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</si>
  <si>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</si>
  <si>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</si>
  <si>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</si>
  <si>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</si>
  <si>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</si>
  <si>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</si>
  <si>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</si>
  <si>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</si>
  <si>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</si>
  <si>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</si>
  <si>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</si>
  <si>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</si>
  <si>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</si>
  <si>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</si>
  <si>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</si>
  <si>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</si>
  <si>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</si>
  <si>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</si>
  <si>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</si>
  <si>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</si>
  <si>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</si>
  <si>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</si>
  <si>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</si>
  <si>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</si>
  <si>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</si>
  <si>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</si>
  <si>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</si>
  <si>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</si>
  <si>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</si>
  <si>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</si>
  <si>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</si>
  <si>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</si>
  <si>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</si>
  <si>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</si>
  <si>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</si>
  <si>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</si>
  <si>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</si>
  <si>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</si>
  <si>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</si>
  <si>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</si>
  <si>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</si>
  <si>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</si>
  <si>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</si>
  <si>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</si>
  <si>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</si>
  <si>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</si>
  <si>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</si>
  <si>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</si>
  <si>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</si>
  <si>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</si>
  <si>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</si>
  <si>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</si>
  <si>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</si>
  <si>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</si>
  <si>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</si>
  <si>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</si>
  <si>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</si>
  <si>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</si>
  <si>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</si>
  <si>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</si>
  <si>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</si>
  <si>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</si>
  <si>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</si>
  <si>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</si>
  <si>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</si>
  <si>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</si>
  <si>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</si>
  <si>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</si>
  <si>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</si>
  <si>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</si>
  <si>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</si>
  <si>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</si>
  <si>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</si>
  <si>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</si>
  <si>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</si>
  <si>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</si>
  <si>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</si>
  <si>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</si>
  <si>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</si>
  <si>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</si>
  <si>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</si>
  <si>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</si>
  <si>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</si>
  <si>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</si>
  <si>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</si>
  <si>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</si>
  <si>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</si>
  <si>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</si>
  <si>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</si>
  <si>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</si>
  <si>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</si>
  <si>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</si>
  <si>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</si>
  <si>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</si>
  <si>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</si>
  <si>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</si>
  <si>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</si>
  <si>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</si>
  <si>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</si>
  <si>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</si>
  <si>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</si>
  <si>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</si>
  <si>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</si>
  <si>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</si>
  <si>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</si>
  <si>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</si>
  <si>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</si>
  <si>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</si>
  <si>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</si>
  <si>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</si>
  <si>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</si>
  <si>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</si>
  <si>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</si>
  <si>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</si>
  <si>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</si>
  <si>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</si>
  <si>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</si>
  <si>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</si>
  <si>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</si>
  <si>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</si>
  <si>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</si>
  <si>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</si>
  <si>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</si>
  <si>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</si>
  <si>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</si>
  <si>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</si>
  <si>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</si>
  <si>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</si>
  <si>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</si>
  <si>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</si>
  <si>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</si>
  <si>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</si>
  <si>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</si>
  <si>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</si>
  <si>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</si>
  <si>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</si>
  <si>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</si>
  <si>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</si>
  <si>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</si>
  <si>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</si>
  <si>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</si>
  <si>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</si>
  <si>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</si>
  <si>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</si>
  <si>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</si>
  <si>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</si>
  <si>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</si>
  <si>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</si>
  <si>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</si>
  <si>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</si>
  <si>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</si>
  <si>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</si>
  <si>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</si>
  <si>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</si>
  <si>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</si>
  <si>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</si>
  <si>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</si>
  <si>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</si>
  <si>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</si>
  <si>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</si>
  <si>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</si>
  <si>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</si>
  <si>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</si>
  <si>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</si>
  <si>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</si>
  <si>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</si>
  <si>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</si>
  <si>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</si>
  <si>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</si>
  <si>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</si>
  <si>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</si>
  <si>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</si>
  <si>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</si>
  <si>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</si>
  <si>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</si>
  <si>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</si>
  <si>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</si>
  <si>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</si>
  <si>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</si>
  <si>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</si>
  <si>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</si>
  <si>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</si>
  <si>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</si>
  <si>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</si>
  <si>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</si>
  <si>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</si>
  <si>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</si>
  <si>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</si>
  <si>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</si>
  <si>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</si>
  <si>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</si>
  <si>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</si>
  <si>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</si>
  <si>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</si>
  <si>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</si>
  <si>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</si>
  <si>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</si>
  <si>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</si>
  <si>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</si>
  <si>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</si>
  <si>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</si>
  <si>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</si>
  <si>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</si>
  <si>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</si>
  <si>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</si>
  <si>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</si>
  <si>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</si>
  <si>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</si>
  <si>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</si>
  <si>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</si>
  <si>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</si>
  <si>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</si>
  <si>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</si>
  <si>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</si>
  <si>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</si>
  <si>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</si>
  <si>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</si>
  <si>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</si>
  <si>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</si>
  <si>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</si>
  <si>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</si>
  <si>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</si>
  <si>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</si>
  <si>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</si>
  <si>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</si>
  <si>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</si>
  <si>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</si>
  <si>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</si>
  <si>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</si>
  <si>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</si>
  <si>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</si>
  <si>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</si>
  <si>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</si>
  <si>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</si>
  <si>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</si>
  <si>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</si>
  <si>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</si>
  <si>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</si>
  <si>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</si>
  <si>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</si>
  <si>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</si>
  <si>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</si>
  <si>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</si>
  <si>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</si>
  <si>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</si>
  <si>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</si>
  <si>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</si>
  <si>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</si>
  <si>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</si>
  <si>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</si>
  <si>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</si>
  <si>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</si>
  <si>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</si>
  <si>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</si>
  <si>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</si>
  <si>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</si>
  <si>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</si>
  <si>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</si>
  <si>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</si>
  <si>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</si>
  <si>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</si>
  <si>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</si>
  <si>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</si>
  <si>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</si>
  <si>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</si>
  <si>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</si>
  <si>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</si>
  <si>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</si>
  <si>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</si>
  <si>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</si>
  <si>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</si>
  <si>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</si>
  <si>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</si>
  <si>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</si>
  <si>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</si>
  <si>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</si>
  <si>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</si>
  <si>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</si>
  <si>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</si>
  <si>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</si>
  <si>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</si>
  <si>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</si>
  <si>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</si>
  <si>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</si>
  <si>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</si>
  <si>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</si>
  <si>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</si>
  <si>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</si>
  <si>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</si>
  <si>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</si>
  <si>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</si>
  <si>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</si>
  <si>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</si>
  <si>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</si>
  <si>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</si>
  <si>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</si>
  <si>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</si>
  <si>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</si>
  <si>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</si>
  <si>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</si>
  <si>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</si>
  <si>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</si>
  <si>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</si>
  <si>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</si>
  <si>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</si>
  <si>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</si>
  <si>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</si>
  <si>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</si>
  <si>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</si>
  <si>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</si>
  <si>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</si>
  <si>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</si>
  <si>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</si>
  <si>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</si>
  <si>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</si>
  <si>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</si>
  <si>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</si>
  <si>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</si>
  <si>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</si>
  <si>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</si>
  <si>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</si>
  <si>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</si>
  <si>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</si>
  <si>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</si>
  <si>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</si>
  <si>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</si>
  <si>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</si>
  <si>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</si>
  <si>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</si>
  <si>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</si>
  <si>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</si>
  <si>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</si>
  <si>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</si>
  <si>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</si>
  <si>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</si>
  <si>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</si>
  <si>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</si>
  <si>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</si>
  <si>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</si>
  <si>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</si>
  <si>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</si>
  <si>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</si>
  <si>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</si>
  <si>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</si>
  <si>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</si>
  <si>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</si>
  <si>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</si>
  <si>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</si>
  <si>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</si>
  <si>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</si>
  <si>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</si>
  <si>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</si>
  <si>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</si>
  <si>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</si>
  <si>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</si>
  <si>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</si>
  <si>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</si>
  <si>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</si>
  <si>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</si>
  <si>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</si>
  <si>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</si>
  <si>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</si>
  <si>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</si>
  <si>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</si>
  <si>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</si>
  <si>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</si>
  <si>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</si>
  <si>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</si>
  <si>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</si>
  <si>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</si>
  <si>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</si>
  <si>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</si>
  <si>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</si>
  <si>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</si>
  <si>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</si>
  <si>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</si>
  <si>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</si>
  <si>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</si>
  <si>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</si>
  <si>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</si>
  <si>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</si>
  <si>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</si>
  <si>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</si>
  <si>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</si>
  <si>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</si>
  <si>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</si>
  <si>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</si>
  <si>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</si>
  <si>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</si>
  <si>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</si>
  <si>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</si>
  <si>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</si>
  <si>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</si>
  <si>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</si>
  <si>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</si>
  <si>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</si>
  <si>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</si>
  <si>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</si>
  <si>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</si>
  <si>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</si>
  <si>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</si>
  <si>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</si>
  <si>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</si>
  <si>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</si>
  <si>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</si>
  <si>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</si>
  <si>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</si>
  <si>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</si>
  <si>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</si>
  <si>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</si>
  <si>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</si>
  <si>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</si>
  <si>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</si>
  <si>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</si>
  <si>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</si>
  <si>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</si>
  <si>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</si>
  <si>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</si>
  <si>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</si>
  <si>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</si>
  <si>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</si>
  <si>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</si>
  <si>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</si>
  <si>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</si>
  <si>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</si>
  <si>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</si>
  <si>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</si>
  <si>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</si>
  <si>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</si>
  <si>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</si>
  <si>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</si>
  <si>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</si>
  <si>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</si>
  <si>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</si>
  <si>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</si>
  <si>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</si>
  <si>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</si>
  <si>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</si>
  <si>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</si>
  <si>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</si>
  <si>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</si>
  <si>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</si>
  <si>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</si>
  <si>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</si>
  <si>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</si>
  <si>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</si>
  <si>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</si>
  <si>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</si>
  <si>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</si>
  <si>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</si>
  <si>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</si>
  <si>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</si>
  <si>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</si>
  <si>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</si>
  <si>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</si>
  <si>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</si>
  <si>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</si>
  <si>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</si>
  <si>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</si>
  <si>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</si>
  <si>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</si>
  <si>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</si>
  <si>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</si>
  <si>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</si>
  <si>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</si>
  <si>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</si>
  <si>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</si>
  <si>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</si>
  <si>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</si>
  <si>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</si>
  <si>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</si>
  <si>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</si>
  <si>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</si>
  <si>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</si>
  <si>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</si>
  <si>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</si>
  <si>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</si>
  <si>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</si>
  <si>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</si>
  <si>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</si>
  <si>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</si>
  <si>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</si>
  <si>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</si>
  <si>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</si>
  <si>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</si>
  <si>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</si>
  <si>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</si>
  <si>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</si>
  <si>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</si>
  <si>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</si>
  <si>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</si>
  <si>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</si>
  <si>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</si>
  <si>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</si>
  <si>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</si>
  <si>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</si>
  <si>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</si>
  <si>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</si>
  <si>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</si>
  <si>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</si>
  <si>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</si>
  <si>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</si>
  <si>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</si>
  <si>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</si>
  <si>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</si>
  <si>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</si>
  <si>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</si>
  <si>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</si>
  <si>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</si>
  <si>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</si>
  <si>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</si>
  <si>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</si>
  <si>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</si>
  <si>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</si>
  <si>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</si>
  <si>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</si>
  <si>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</si>
  <si>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</si>
  <si>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</si>
  <si>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</si>
  <si>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</si>
  <si>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</si>
  <si>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</si>
  <si>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</si>
  <si>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</si>
  <si>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</si>
  <si>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</si>
  <si>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</si>
  <si>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</si>
  <si>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</si>
  <si>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</si>
  <si>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</si>
  <si>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</si>
  <si>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</si>
  <si>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</si>
  <si>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</si>
  <si>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</si>
  <si>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</si>
  <si>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</si>
  <si>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</si>
  <si>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</si>
  <si>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</si>
  <si>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</si>
  <si>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</si>
  <si>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</si>
  <si>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</si>
  <si>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</si>
  <si>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</si>
  <si>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</si>
  <si>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</si>
  <si>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</si>
  <si>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</si>
  <si>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</si>
  <si>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</si>
  <si>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</si>
  <si>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</si>
  <si>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</si>
  <si>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</si>
  <si>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</si>
  <si>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</si>
  <si>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</si>
  <si>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</si>
  <si>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</si>
  <si>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</si>
  <si>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</si>
  <si>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</si>
  <si>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</si>
  <si>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</si>
  <si>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</si>
  <si>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</si>
  <si>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</si>
  <si>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</si>
  <si>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</si>
  <si>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</si>
  <si>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</si>
  <si>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</si>
  <si>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</si>
  <si>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</si>
  <si>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</si>
  <si>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</si>
  <si>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</si>
  <si>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</si>
  <si>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</si>
  <si>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</si>
  <si>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</si>
  <si>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</si>
  <si>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</si>
  <si>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</si>
  <si>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</si>
  <si>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</si>
  <si>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</si>
  <si>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</si>
  <si>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</si>
  <si>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</si>
  <si>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</si>
  <si>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</si>
  <si>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</si>
  <si>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</si>
  <si>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</si>
  <si>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</si>
  <si>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</si>
  <si>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</si>
  <si>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</si>
  <si>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</si>
  <si>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</si>
  <si>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</si>
  <si>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</si>
  <si>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</si>
  <si>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</si>
  <si>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</si>
  <si>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</si>
  <si>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</si>
  <si>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</si>
  <si>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</si>
  <si>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</si>
  <si>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</si>
  <si>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</si>
  <si>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</si>
  <si>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</si>
  <si>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</si>
  <si>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</si>
  <si>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</si>
  <si>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</si>
  <si>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</si>
  <si>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</si>
  <si>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</si>
  <si>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</si>
  <si>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</si>
  <si>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</si>
  <si>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</si>
  <si>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</si>
  <si>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</si>
  <si>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</si>
  <si>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</si>
  <si>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</si>
  <si>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</si>
  <si>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</si>
  <si>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</si>
  <si>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</si>
  <si>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</si>
  <si>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</si>
  <si>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</si>
  <si>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</si>
  <si>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</si>
  <si>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</si>
  <si>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</si>
  <si>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</si>
  <si>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</si>
  <si>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</si>
  <si>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</si>
  <si>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</si>
  <si>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</si>
  <si>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</si>
  <si>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</si>
  <si>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</si>
  <si>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</si>
  <si>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</si>
  <si>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</si>
  <si>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</si>
  <si>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</si>
  <si>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</si>
  <si>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</si>
  <si>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</si>
  <si>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</si>
  <si>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</si>
  <si>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</si>
  <si>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</si>
  <si>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</si>
  <si>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</si>
  <si>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</si>
  <si>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</si>
  <si>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</si>
  <si>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</si>
  <si>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</si>
  <si>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</si>
  <si>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</si>
  <si>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</si>
  <si>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</si>
  <si>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</si>
  <si>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</si>
  <si>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</si>
  <si>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</si>
  <si>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</si>
  <si>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</si>
  <si>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</si>
  <si>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</si>
  <si>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</si>
  <si>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</si>
  <si>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</si>
  <si>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</si>
  <si>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</si>
  <si>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</si>
  <si>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</si>
  <si>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</si>
  <si>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</si>
  <si>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</si>
  <si>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</si>
  <si>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</si>
  <si>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</si>
  <si>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</si>
  <si>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</si>
  <si>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</si>
  <si>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</si>
  <si>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</si>
  <si>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</si>
  <si>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</si>
  <si>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</si>
  <si>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</si>
  <si>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</si>
  <si>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</si>
  <si>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</si>
  <si>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</si>
  <si>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</si>
  <si>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</si>
  <si>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</si>
  <si>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</si>
  <si>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</si>
  <si>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</si>
  <si>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</si>
  <si>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</si>
  <si>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</si>
  <si>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</si>
  <si>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</si>
  <si>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</si>
  <si>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</si>
  <si>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</si>
  <si>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</si>
  <si>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</si>
  <si>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</si>
  <si>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</si>
  <si>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</si>
  <si>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</si>
  <si>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</si>
  <si>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</si>
  <si>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</si>
  <si>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</si>
  <si>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</si>
  <si>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</si>
  <si>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</si>
  <si>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</si>
  <si>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</si>
  <si>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</si>
  <si>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</si>
  <si>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</si>
  <si>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</si>
  <si>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</si>
  <si>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</si>
  <si>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</si>
  <si>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</si>
  <si>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</si>
  <si>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</si>
  <si>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</si>
  <si>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</si>
  <si>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</si>
  <si>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</si>
  <si>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</si>
  <si>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</si>
  <si>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</si>
  <si>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</si>
  <si>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</si>
  <si>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</si>
  <si>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</si>
  <si>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</si>
  <si>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</si>
  <si>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</si>
  <si>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</si>
  <si>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</si>
  <si>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</si>
  <si>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</si>
  <si>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</si>
  <si>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</si>
  <si>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</si>
  <si>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</si>
  <si>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</si>
  <si>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</si>
  <si>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</si>
  <si>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</si>
  <si>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</si>
  <si>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</si>
  <si>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</si>
  <si>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</si>
  <si>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</si>
  <si>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</si>
  <si>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</si>
  <si>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</si>
  <si>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</si>
  <si>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</si>
  <si>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</si>
  <si>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</si>
  <si>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</si>
  <si>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</si>
  <si>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</si>
  <si>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</si>
  <si>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</si>
  <si>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</si>
  <si>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</si>
  <si>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</si>
  <si>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</si>
  <si>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</si>
  <si>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</si>
  <si>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</si>
  <si>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</si>
  <si>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</si>
  <si>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</si>
  <si>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</si>
  <si>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</si>
  <si>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</si>
  <si>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</si>
  <si>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</si>
  <si>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</si>
  <si>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</si>
  <si>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</si>
  <si>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</si>
  <si>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</si>
  <si>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</si>
  <si>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</si>
  <si>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</si>
  <si>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</si>
  <si>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</si>
  <si>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</si>
  <si>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</si>
  <si>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</si>
  <si>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</si>
  <si>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</si>
  <si>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</si>
  <si>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</si>
  <si>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</si>
  <si>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</si>
  <si>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</si>
  <si>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</si>
  <si>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</si>
  <si>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</si>
  <si>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</si>
  <si>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</si>
  <si>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</si>
  <si>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</si>
  <si>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</si>
  <si>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</si>
  <si>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</si>
  <si>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</si>
  <si>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</si>
  <si>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</si>
  <si>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</si>
  <si>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</si>
  <si>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</si>
  <si>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</si>
  <si>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</si>
  <si>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</si>
  <si>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</si>
  <si>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</si>
  <si>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</si>
  <si>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</si>
  <si>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</si>
  <si>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</si>
  <si>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</si>
  <si>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</si>
  <si>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</si>
  <si>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</si>
  <si>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</si>
  <si>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</si>
  <si>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</si>
  <si>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</si>
  <si>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</si>
  <si>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</si>
  <si>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</si>
  <si>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</si>
  <si>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</si>
  <si>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</si>
  <si>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</si>
  <si>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</si>
  <si>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</si>
  <si>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</si>
  <si>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</si>
  <si>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</si>
  <si>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</si>
  <si>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</si>
  <si>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</si>
  <si>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</si>
  <si>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</si>
  <si>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</si>
  <si>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</si>
  <si>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</si>
  <si>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</si>
  <si>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</si>
  <si>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</si>
  <si>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</si>
  <si>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</si>
  <si>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</si>
  <si>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</si>
  <si>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</si>
  <si>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</si>
  <si>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</si>
  <si>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</si>
  <si>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</si>
  <si>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</si>
  <si>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</si>
  <si>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</si>
  <si>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</si>
  <si>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</si>
  <si>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</si>
  <si>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</si>
  <si>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</si>
  <si>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</si>
  <si>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</si>
  <si>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</si>
  <si>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</si>
  <si>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</si>
  <si>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</si>
  <si>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</si>
  <si>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</si>
  <si>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</si>
  <si>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</si>
  <si>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</si>
  <si>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</si>
  <si>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</si>
  <si>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</si>
  <si>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</si>
  <si>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</si>
  <si>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</si>
  <si>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</si>
  <si>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</si>
  <si>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</si>
  <si>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</si>
  <si>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</si>
  <si>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</si>
  <si>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</si>
  <si>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</si>
  <si>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</si>
  <si>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</si>
  <si>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</si>
  <si>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</si>
  <si>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</si>
  <si>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</si>
  <si>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</si>
  <si>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</si>
  <si>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</si>
  <si>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</si>
  <si>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</si>
  <si>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</si>
  <si>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</si>
  <si>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</si>
  <si>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</si>
  <si>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</si>
  <si>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</si>
  <si>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</si>
  <si>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</si>
  <si>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</si>
  <si>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</si>
  <si>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</si>
  <si>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</si>
  <si>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</si>
  <si>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</si>
  <si>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</si>
  <si>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</si>
  <si>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</si>
  <si>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</si>
  <si>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</si>
  <si>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</si>
  <si>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</si>
  <si>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</si>
  <si>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</si>
  <si>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</si>
  <si>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</si>
  <si>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</si>
  <si>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</si>
  <si>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</si>
  <si>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</si>
  <si>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</si>
  <si>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</si>
  <si>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</si>
  <si>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</si>
  <si>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</si>
  <si>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</si>
  <si>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</si>
  <si>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</si>
  <si>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</si>
  <si>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</si>
  <si>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</si>
  <si>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</si>
  <si>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</si>
  <si>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</si>
  <si>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</si>
  <si>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</si>
  <si>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</si>
  <si>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</si>
  <si>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</si>
  <si>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</si>
  <si>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</si>
  <si>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</si>
  <si>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</si>
  <si>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</si>
  <si>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</si>
  <si>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</si>
  <si>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</si>
  <si>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</si>
  <si>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</si>
  <si>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</si>
  <si>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</si>
  <si>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</si>
  <si>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</si>
  <si>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</si>
  <si>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</si>
  <si>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</si>
  <si>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</si>
  <si>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</si>
  <si>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</si>
  <si>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</si>
  <si>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</si>
  <si>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</si>
  <si>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</si>
  <si>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</si>
  <si>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</si>
  <si>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</si>
  <si>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</si>
  <si>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</si>
  <si>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</si>
  <si>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</si>
  <si>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</si>
  <si>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</si>
  <si>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</si>
  <si>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</si>
  <si>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</si>
  <si>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</si>
  <si>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</si>
  <si>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</si>
  <si>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</si>
  <si>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</si>
  <si>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</si>
  <si>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</si>
  <si>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</si>
  <si>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</si>
  <si>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</si>
  <si>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</si>
  <si>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</si>
  <si>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</si>
  <si>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</si>
  <si>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</si>
  <si>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</si>
  <si>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</si>
  <si>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</si>
  <si>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</si>
  <si>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</si>
  <si>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</si>
  <si>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</si>
  <si>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</si>
  <si>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</si>
  <si>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</si>
  <si>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</si>
  <si>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</si>
  <si>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</si>
  <si>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</si>
  <si>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</si>
  <si>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</si>
  <si>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</si>
  <si>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</si>
  <si>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</si>
  <si>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</si>
  <si>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</si>
  <si>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</si>
  <si>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</si>
  <si>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</si>
  <si>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</si>
  <si>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</si>
  <si>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</si>
  <si>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</si>
  <si>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</si>
  <si>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</si>
  <si>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</si>
  <si>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</si>
  <si>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</si>
  <si>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</si>
  <si>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</si>
  <si>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</si>
  <si>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</si>
  <si>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</si>
  <si>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</si>
  <si>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</si>
  <si>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</si>
  <si>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</si>
  <si>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</si>
  <si>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</si>
  <si>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</si>
  <si>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</si>
  <si>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</si>
  <si>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</si>
  <si>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</si>
  <si>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</si>
  <si>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</si>
  <si>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</si>
  <si>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</si>
  <si>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</si>
  <si>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</si>
  <si>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</si>
  <si>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</si>
  <si>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</si>
  <si>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</si>
  <si>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</si>
  <si>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</si>
  <si>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</si>
  <si>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</si>
  <si>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</si>
  <si>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</si>
  <si>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</si>
  <si>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</si>
  <si>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</si>
  <si>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</si>
  <si>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</si>
  <si>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</si>
  <si>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</si>
  <si>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</si>
  <si>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</si>
  <si>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</si>
  <si>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</si>
  <si>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</si>
  <si>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</si>
  <si>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</si>
  <si>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</si>
  <si>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</si>
  <si>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</si>
  <si>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</si>
  <si>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</si>
  <si>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</si>
  <si>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</si>
  <si>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</si>
  <si>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</si>
  <si>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</si>
  <si>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</si>
  <si>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</si>
  <si>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</si>
  <si>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</si>
  <si>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</si>
  <si>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</si>
  <si>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</si>
  <si>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</si>
  <si>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</si>
  <si>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</si>
  <si>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</si>
  <si>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</si>
  <si>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</si>
  <si>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</si>
  <si>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</si>
  <si>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</si>
  <si>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</si>
  <si>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</si>
  <si>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</si>
  <si>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</si>
  <si>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</si>
  <si>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</si>
  <si>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</si>
  <si>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</si>
  <si>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</si>
  <si>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</si>
  <si>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</si>
  <si>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</si>
  <si>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</si>
  <si>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</si>
  <si>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</si>
  <si>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</si>
  <si>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</si>
  <si>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</si>
  <si>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</si>
  <si>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</si>
  <si>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</si>
  <si>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</si>
  <si>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</si>
  <si>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</si>
  <si>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</si>
  <si>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</si>
  <si>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</si>
  <si>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</si>
  <si>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</si>
  <si>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</si>
  <si>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</si>
  <si>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</si>
  <si>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</si>
  <si>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</si>
  <si>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</si>
  <si>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</si>
  <si>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</si>
  <si>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</si>
  <si>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</si>
  <si>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</si>
  <si>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</si>
  <si>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</si>
  <si>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</si>
  <si>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</si>
  <si>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</si>
  <si>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</si>
  <si>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</si>
  <si>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</si>
  <si>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</si>
  <si>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</si>
  <si>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</si>
  <si>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</si>
  <si>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</si>
  <si>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</si>
  <si>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</si>
  <si>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</si>
  <si>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</si>
  <si>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</si>
  <si>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</si>
  <si>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</si>
  <si>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</si>
  <si>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</si>
  <si>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</si>
  <si>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</si>
  <si>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</si>
  <si>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</si>
  <si>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</si>
  <si>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</si>
  <si>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</si>
  <si>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</si>
  <si>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</si>
  <si>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</si>
  <si>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</si>
  <si>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</si>
  <si>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</si>
  <si>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</si>
  <si>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</si>
  <si>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</si>
  <si>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</si>
  <si>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</si>
  <si>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</si>
  <si>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</si>
  <si>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</si>
  <si>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</si>
  <si>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</si>
  <si>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</si>
  <si>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</si>
  <si>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</si>
  <si>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</si>
  <si>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</si>
  <si>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</si>
  <si>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</si>
  <si>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</si>
  <si>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</si>
  <si>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</si>
  <si>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</si>
  <si>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</si>
  <si>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</si>
  <si>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</si>
  <si>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</si>
  <si>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</si>
  <si>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</si>
  <si>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</si>
  <si>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</si>
  <si>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</si>
  <si>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</si>
  <si>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</si>
  <si>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</si>
  <si>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</si>
  <si>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</si>
  <si>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</si>
  <si>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</si>
  <si>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</si>
  <si>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</si>
  <si>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</si>
  <si>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</si>
  <si>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</si>
  <si>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</si>
  <si>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</si>
  <si>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</si>
  <si>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</si>
  <si>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</si>
  <si>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</si>
  <si>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</si>
  <si>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</si>
  <si>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</si>
  <si>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</si>
  <si>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</si>
  <si>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</si>
  <si>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</si>
  <si>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</si>
  <si>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</si>
  <si>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</si>
  <si>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</si>
  <si>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</si>
  <si>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</si>
  <si>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</si>
  <si>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</si>
  <si>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</si>
  <si>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</si>
  <si>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</si>
  <si>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</si>
  <si>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</si>
  <si>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</si>
  <si>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</si>
  <si>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</si>
  <si>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</si>
  <si>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</si>
  <si>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</si>
  <si>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</si>
  <si>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</si>
  <si>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</si>
  <si>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</si>
  <si>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</si>
  <si>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</si>
  <si>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</si>
  <si>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</si>
  <si>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</si>
  <si>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</si>
  <si>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</si>
  <si>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</si>
  <si>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</si>
  <si>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</si>
  <si>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</si>
  <si>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</si>
  <si>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</si>
  <si>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</si>
  <si>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</si>
  <si>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</si>
  <si>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</si>
  <si>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</si>
  <si>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</si>
  <si>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</si>
  <si>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</si>
  <si>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</si>
  <si>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</si>
  <si>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</si>
  <si>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</si>
  <si>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</si>
  <si>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</si>
  <si>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</si>
  <si>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</si>
  <si>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</si>
  <si>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</si>
  <si>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</si>
  <si>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</si>
  <si>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</si>
  <si>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</si>
  <si>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</si>
  <si>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</si>
  <si>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</si>
  <si>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</si>
  <si>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</si>
  <si>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</si>
  <si>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</si>
  <si>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</si>
  <si>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</si>
  <si>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</si>
  <si>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</si>
  <si>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</si>
  <si>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</si>
  <si>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</si>
  <si>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</si>
  <si>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</si>
  <si>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</si>
  <si>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</si>
  <si>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</si>
  <si>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</si>
  <si>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</si>
  <si>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</si>
  <si>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</si>
  <si>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</si>
  <si>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</si>
  <si>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</si>
  <si>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</si>
  <si>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</si>
  <si>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</si>
  <si>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</si>
  <si>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</si>
  <si>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</si>
  <si>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</si>
  <si>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</si>
  <si>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</si>
  <si>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</si>
  <si>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</si>
  <si>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</si>
  <si>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</si>
  <si>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</si>
  <si>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</si>
  <si>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</si>
  <si>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</si>
  <si>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</si>
  <si>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</si>
  <si>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</si>
  <si>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</si>
  <si>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</si>
  <si>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</si>
  <si>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</si>
  <si>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</si>
  <si>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</si>
  <si>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</si>
  <si>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</si>
  <si>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</si>
  <si>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</si>
  <si>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</si>
  <si>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</si>
  <si>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</si>
  <si>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</si>
  <si>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</si>
  <si>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</si>
  <si>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</si>
  <si>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</si>
  <si>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</si>
  <si>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</si>
  <si>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</si>
  <si>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</si>
  <si>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</si>
  <si>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</si>
  <si>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</si>
  <si>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</si>
  <si>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</si>
  <si>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</si>
  <si>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</si>
  <si>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</si>
  <si>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</si>
  <si>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</si>
  <si>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</si>
  <si>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</si>
  <si>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</si>
  <si>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</si>
  <si>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</si>
  <si>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</si>
  <si>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</si>
  <si>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</si>
  <si>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</si>
  <si>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</si>
  <si>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</si>
  <si>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</si>
  <si>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</si>
  <si>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</si>
  <si>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</si>
  <si>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</si>
  <si>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</si>
  <si>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</si>
  <si>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</si>
  <si>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</si>
  <si>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</si>
  <si>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</si>
  <si>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</si>
  <si>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</si>
  <si>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</si>
  <si>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</si>
  <si>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</si>
  <si>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</si>
  <si>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</si>
  <si>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</si>
  <si>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</si>
  <si>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</si>
  <si>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</si>
  <si>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</si>
  <si>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</si>
  <si>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</si>
  <si>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</si>
  <si>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</si>
  <si>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</si>
  <si>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</si>
  <si>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</si>
  <si>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</si>
  <si>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</si>
  <si>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</si>
  <si>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</si>
  <si>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</si>
  <si>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</si>
  <si>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</si>
  <si>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</si>
  <si>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</si>
  <si>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</si>
  <si>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</si>
  <si>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</si>
  <si>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</si>
  <si>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</si>
  <si>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</si>
  <si>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</si>
  <si>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</si>
  <si>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</si>
  <si>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</si>
  <si>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</si>
  <si>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</si>
  <si>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</si>
  <si>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</si>
  <si>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</si>
  <si>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</si>
  <si>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</si>
  <si>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</si>
  <si>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</si>
  <si>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</si>
  <si>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</si>
  <si>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</si>
  <si>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</si>
  <si>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</si>
  <si>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</si>
  <si>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</si>
  <si>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</si>
  <si>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</si>
  <si>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</si>
  <si>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</si>
  <si>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</si>
  <si>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</si>
  <si>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</si>
  <si>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</si>
  <si>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</si>
  <si>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</si>
  <si>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</si>
  <si>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</si>
  <si>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</si>
  <si>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</si>
  <si>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</si>
  <si>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</si>
  <si>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</si>
  <si>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</si>
  <si>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</si>
  <si>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</si>
  <si>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</si>
  <si>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</si>
  <si>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</si>
  <si>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</si>
  <si>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</si>
  <si>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</si>
  <si>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</si>
  <si>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</si>
  <si>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</si>
  <si>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</si>
  <si>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</si>
  <si>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</si>
  <si>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</si>
  <si>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</si>
  <si>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</si>
  <si>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</si>
  <si>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</si>
  <si>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</si>
  <si>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</si>
  <si>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</si>
  <si>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</si>
  <si>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</si>
  <si>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</si>
  <si>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</si>
  <si>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</si>
  <si>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</si>
  <si>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</si>
  <si>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</si>
  <si>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</si>
  <si>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</si>
  <si>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</si>
  <si>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</si>
  <si>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</si>
  <si>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</si>
  <si>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</si>
  <si>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</si>
  <si>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</si>
  <si>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</si>
  <si>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</si>
  <si>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</si>
  <si>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</si>
  <si>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</si>
  <si>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</si>
  <si>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</si>
  <si>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</si>
  <si>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</si>
  <si>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</si>
  <si>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</si>
  <si>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</si>
  <si>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</si>
  <si>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</si>
  <si>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</si>
  <si>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</si>
  <si>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</si>
  <si>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</si>
  <si>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</si>
  <si>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</si>
  <si>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</si>
  <si>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</si>
  <si>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</si>
  <si>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</si>
  <si>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</si>
  <si>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</si>
  <si>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</si>
  <si>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</si>
  <si>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</si>
  <si>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</si>
  <si>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</si>
  <si>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</si>
  <si>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</si>
  <si>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</si>
  <si>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</si>
  <si>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</si>
  <si>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</si>
  <si>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</si>
  <si>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</si>
  <si>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</si>
  <si>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</si>
  <si>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</si>
  <si>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</si>
  <si>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</si>
  <si>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</si>
  <si>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</si>
  <si>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</si>
  <si>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</si>
  <si>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</si>
  <si>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</si>
  <si>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</si>
  <si>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</si>
  <si>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</si>
  <si>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</si>
  <si>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</si>
  <si>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</si>
  <si>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</si>
  <si>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</si>
  <si>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</si>
  <si>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</si>
  <si>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</si>
  <si>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</si>
  <si>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</si>
  <si>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</si>
  <si>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</si>
  <si>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</si>
  <si>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</si>
  <si>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</si>
  <si>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</si>
  <si>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</si>
  <si>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</si>
  <si>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</si>
  <si>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</si>
  <si>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</si>
  <si>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</si>
  <si>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</si>
  <si>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</si>
  <si>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</si>
  <si>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</si>
  <si>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</si>
  <si>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</si>
  <si>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</si>
  <si>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</si>
  <si>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</si>
  <si>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</si>
  <si>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</si>
  <si>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</si>
  <si>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</si>
  <si>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</si>
  <si>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</si>
  <si>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</si>
  <si>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</si>
  <si>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</si>
  <si>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</si>
  <si>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</si>
  <si>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</si>
  <si>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</si>
  <si>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</si>
  <si>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</si>
  <si>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</si>
  <si>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</si>
  <si>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</si>
  <si>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</si>
  <si>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</si>
  <si>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</si>
  <si>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</si>
  <si>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</si>
  <si>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</si>
  <si>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</si>
  <si>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</si>
  <si>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</si>
  <si>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</si>
  <si>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</si>
  <si>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</si>
  <si>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</si>
  <si>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</si>
  <si>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</si>
  <si>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</si>
  <si>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</si>
  <si>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</si>
  <si>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</si>
  <si>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</si>
  <si>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</si>
  <si>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</si>
  <si>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</si>
  <si>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</si>
  <si>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</si>
  <si>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</si>
  <si>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</si>
  <si>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</si>
  <si>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</si>
  <si>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</si>
  <si>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</si>
  <si>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</si>
  <si>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</si>
  <si>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</si>
  <si>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</si>
  <si>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</si>
  <si>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</si>
  <si>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</si>
  <si>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</si>
  <si>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</si>
  <si>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</si>
  <si>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</si>
  <si>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</si>
  <si>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</si>
  <si>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</si>
  <si>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</si>
  <si>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</si>
  <si>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</si>
  <si>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</si>
  <si>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</si>
  <si>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</si>
  <si>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</si>
  <si>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</si>
  <si>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</si>
  <si>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</si>
  <si>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</si>
  <si>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</si>
  <si>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</si>
  <si>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</si>
  <si>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</si>
  <si>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</si>
  <si>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</si>
  <si>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</si>
  <si>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</si>
  <si>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</si>
  <si>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</si>
  <si>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</si>
  <si>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</si>
  <si>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</si>
  <si>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</si>
  <si>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</si>
  <si>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</si>
  <si>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</si>
  <si>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</si>
  <si>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</si>
  <si>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</si>
  <si>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</si>
  <si>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</si>
  <si>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</si>
  <si>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</si>
  <si>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</si>
  <si>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</si>
  <si>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</si>
  <si>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</si>
  <si>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</si>
  <si>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</si>
  <si>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</si>
  <si>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</si>
  <si>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</si>
  <si>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</si>
  <si>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</si>
  <si>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</si>
  <si>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</si>
  <si>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</si>
  <si>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</si>
  <si>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</si>
  <si>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</si>
  <si>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</si>
  <si>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</si>
  <si>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</si>
  <si>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</si>
  <si>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</si>
  <si>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</si>
  <si>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</si>
  <si>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</si>
  <si>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</si>
  <si>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</si>
  <si>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</si>
  <si>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</si>
  <si>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</si>
  <si>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</si>
  <si>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</si>
  <si>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</si>
  <si>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</si>
  <si>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</si>
  <si>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</si>
  <si>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</si>
  <si>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</si>
  <si>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</si>
  <si>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</si>
  <si>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</si>
  <si>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</si>
  <si>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</si>
  <si>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</si>
  <si>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</si>
  <si>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</si>
  <si>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</si>
  <si>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</si>
  <si>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</si>
  <si>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</si>
  <si>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</si>
  <si>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</si>
  <si>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</si>
  <si>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</si>
  <si>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</si>
  <si>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</si>
  <si>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</si>
  <si>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</si>
  <si>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</si>
  <si>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</si>
  <si>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</si>
  <si>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</si>
  <si>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</si>
  <si>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</si>
  <si>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</si>
  <si>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</si>
  <si>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</si>
  <si>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</si>
  <si>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</si>
  <si>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</si>
  <si>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</si>
  <si>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</si>
  <si>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</si>
  <si>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</si>
  <si>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</si>
  <si>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</si>
  <si>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</si>
  <si>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</si>
  <si>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</si>
  <si>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</si>
  <si>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</si>
  <si>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</si>
  <si>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</si>
  <si>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</si>
  <si>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</si>
  <si>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</si>
  <si>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</si>
  <si>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</si>
  <si>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</si>
  <si>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</si>
  <si>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</si>
  <si>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</si>
  <si>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</si>
  <si>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</si>
  <si>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</si>
  <si>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</si>
  <si>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</si>
  <si>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</si>
  <si>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</si>
  <si>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</si>
  <si>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</si>
  <si>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</si>
  <si>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</si>
  <si>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</si>
  <si>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</si>
  <si>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</si>
  <si>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</si>
  <si>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</si>
  <si>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</si>
  <si>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</si>
  <si>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</si>
  <si>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</si>
  <si>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</si>
  <si>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</si>
  <si>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</si>
  <si>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</si>
  <si>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</si>
  <si>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</si>
  <si>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</si>
  <si>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</si>
  <si>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</si>
  <si>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</si>
  <si>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</si>
  <si>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</si>
  <si>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</si>
  <si>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</si>
  <si>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</si>
  <si>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</si>
  <si>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</si>
  <si>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</si>
  <si>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</si>
  <si>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</si>
  <si>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</si>
  <si>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</si>
  <si>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</si>
  <si>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</si>
  <si>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</si>
  <si>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</si>
  <si>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</si>
  <si>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</si>
  <si>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</si>
  <si>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</si>
  <si>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</si>
  <si>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</si>
  <si>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</si>
  <si>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</si>
  <si>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</si>
  <si>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</si>
  <si>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</si>
  <si>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</si>
  <si>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</si>
  <si>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</si>
  <si>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</si>
  <si>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</si>
  <si>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</si>
  <si>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</si>
  <si>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</si>
  <si>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</si>
  <si>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</si>
  <si>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</si>
  <si>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</si>
  <si>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</si>
  <si>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</si>
  <si>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</si>
  <si>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</si>
  <si>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</si>
  <si>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</si>
  <si>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</si>
  <si>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</si>
  <si>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</si>
  <si>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</si>
  <si>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</si>
  <si>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</si>
  <si>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</si>
  <si>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</si>
  <si>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</si>
  <si>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</si>
  <si>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</si>
  <si>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</si>
  <si>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</si>
  <si>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</si>
  <si>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</si>
  <si>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</si>
  <si>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</si>
  <si>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</si>
  <si>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</si>
  <si>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</si>
  <si>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</si>
  <si>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</si>
  <si>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</si>
  <si>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</si>
  <si>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</si>
  <si>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</si>
  <si>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</si>
  <si>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</si>
  <si>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</si>
  <si>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</si>
  <si>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</si>
  <si>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</si>
  <si>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</si>
  <si>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</si>
  <si>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</si>
  <si>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</si>
  <si>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</si>
  <si>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</si>
  <si>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</si>
  <si>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</si>
  <si>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</si>
  <si>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</si>
  <si>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</si>
  <si>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</si>
  <si>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</si>
  <si>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</si>
  <si>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</si>
  <si>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</si>
  <si>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</si>
  <si>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</si>
  <si>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</si>
  <si>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</si>
  <si>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</si>
  <si>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</si>
  <si>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</si>
  <si>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</si>
  <si>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</si>
  <si>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</si>
  <si>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</si>
  <si>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</si>
  <si>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</si>
  <si>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</si>
  <si>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</si>
  <si>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</si>
  <si>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</si>
  <si>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</si>
  <si>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</si>
  <si>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</si>
  <si>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</si>
  <si>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</si>
  <si>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</si>
  <si>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</si>
  <si>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</si>
  <si>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</si>
  <si>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</si>
  <si>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</si>
  <si>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</si>
  <si>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</si>
  <si>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</si>
  <si>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</si>
  <si>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</si>
  <si>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</si>
  <si>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</si>
  <si>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</si>
  <si>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</si>
  <si>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</si>
  <si>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</si>
  <si>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</si>
  <si>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</si>
  <si>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</si>
  <si>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</si>
  <si>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</si>
  <si>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</si>
  <si>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</si>
  <si>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</si>
  <si>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</si>
  <si>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</si>
  <si>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</si>
  <si>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</si>
  <si>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</si>
  <si>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</si>
  <si>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</si>
  <si>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</si>
  <si>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</si>
  <si>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</si>
  <si>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</si>
  <si>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</si>
  <si>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</si>
  <si>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</si>
  <si>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</si>
  <si>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</si>
  <si>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</si>
  <si>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</si>
  <si>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</si>
  <si>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</si>
  <si>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</si>
  <si>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</si>
  <si>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</si>
  <si>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</si>
  <si>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</si>
  <si>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</si>
  <si>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</si>
  <si>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</si>
  <si>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</si>
  <si>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</si>
  <si>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</si>
  <si>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</si>
  <si>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</si>
  <si>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</si>
  <si>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</si>
  <si>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</si>
  <si>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</si>
  <si>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</si>
  <si>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</si>
  <si>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</si>
  <si>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</si>
  <si>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</si>
  <si>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</si>
  <si>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</si>
  <si>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</si>
  <si>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</si>
  <si>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</si>
  <si>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</si>
  <si>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</si>
  <si>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</si>
  <si>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</si>
  <si>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</si>
  <si>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</si>
  <si>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</si>
  <si>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</si>
  <si>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</si>
  <si>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</si>
  <si>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</si>
  <si>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</si>
  <si>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</si>
  <si>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</si>
  <si>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</si>
  <si>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</si>
  <si>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</si>
  <si>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</si>
  <si>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</si>
  <si>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</si>
  <si>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</si>
  <si>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</si>
  <si>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</si>
  <si>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</si>
  <si>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</si>
  <si>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</si>
  <si>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</si>
  <si>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</si>
  <si>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</si>
  <si>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</si>
  <si>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</si>
  <si>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</si>
  <si>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</si>
  <si>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</si>
  <si>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</si>
  <si>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</si>
  <si>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</si>
  <si>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</si>
  <si>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</si>
  <si>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</si>
  <si>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</si>
  <si>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</si>
  <si>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</si>
  <si>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</si>
  <si>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</si>
  <si>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</si>
  <si>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</si>
  <si>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</si>
  <si>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</si>
  <si>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</si>
  <si>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</si>
  <si>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</si>
  <si>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</si>
  <si>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</si>
  <si>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</si>
  <si>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</si>
  <si>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</si>
  <si>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</si>
  <si>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</si>
  <si>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</si>
  <si>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</si>
  <si>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</si>
  <si>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</si>
  <si>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</si>
  <si>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</si>
  <si>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</si>
  <si>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</si>
  <si>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</si>
  <si>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</si>
  <si>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</si>
  <si>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</si>
  <si>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</si>
  <si>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</si>
  <si>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</si>
  <si>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</si>
  <si>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</si>
  <si>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</si>
  <si>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</si>
  <si>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</si>
  <si>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</si>
  <si>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</si>
  <si>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</si>
  <si>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</si>
  <si>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</si>
  <si>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</si>
  <si>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</si>
  <si>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</si>
  <si>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</si>
  <si>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</si>
  <si>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</si>
  <si>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</si>
  <si>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</si>
  <si>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</si>
  <si>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</si>
  <si>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</si>
  <si>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</si>
  <si>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</si>
  <si>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</si>
  <si>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</si>
  <si>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</si>
  <si>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</si>
  <si>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</si>
  <si>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</si>
  <si>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</si>
  <si>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</si>
  <si>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</si>
  <si>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</si>
  <si>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</si>
  <si>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</si>
  <si>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</si>
  <si>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</si>
  <si>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</si>
  <si>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</si>
  <si>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</si>
  <si>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</si>
  <si>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</si>
  <si>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</si>
  <si>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</si>
  <si>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</si>
  <si>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</si>
  <si>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</si>
  <si>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</si>
  <si>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</si>
  <si>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</si>
  <si>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</si>
  <si>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</si>
  <si>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</si>
  <si>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</si>
  <si>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</si>
  <si>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</si>
  <si>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</si>
  <si>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</si>
  <si>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</si>
  <si>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</si>
  <si>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</si>
  <si>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</si>
  <si>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</si>
  <si>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</si>
  <si>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</si>
  <si>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</si>
  <si>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</si>
  <si>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</si>
  <si>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</si>
  <si>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</si>
  <si>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</si>
  <si>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</si>
  <si>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</si>
  <si>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</si>
  <si>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</si>
  <si>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</si>
  <si>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</si>
  <si>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</si>
  <si>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</si>
  <si>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</si>
  <si>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</si>
  <si>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</si>
  <si>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</si>
  <si>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</si>
  <si>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</si>
  <si>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</si>
  <si>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</si>
  <si>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</si>
  <si>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</si>
  <si>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</si>
  <si>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</si>
  <si>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</si>
  <si>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</si>
  <si>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</si>
  <si>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</si>
  <si>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</si>
  <si>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</si>
  <si>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</si>
  <si>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</si>
  <si>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</si>
  <si>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</si>
  <si>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</si>
  <si>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</si>
  <si>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</si>
  <si>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</si>
  <si>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</si>
  <si>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</si>
  <si>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</si>
  <si>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</si>
  <si>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</si>
  <si>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</si>
  <si>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</si>
  <si>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</si>
  <si>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</si>
  <si>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</si>
  <si>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</si>
  <si>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</si>
  <si>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</si>
  <si>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</si>
  <si>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</si>
  <si>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</si>
  <si>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</si>
  <si>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</si>
  <si>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</si>
  <si>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</si>
  <si>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</si>
  <si>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</si>
  <si>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</si>
  <si>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</si>
  <si>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</si>
  <si>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</si>
  <si>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</si>
  <si>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</si>
  <si>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</si>
  <si>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</si>
  <si>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</si>
  <si>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</si>
  <si>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</si>
  <si>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</si>
  <si>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</si>
  <si>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</si>
  <si>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</si>
  <si>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</si>
  <si>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</si>
  <si>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</si>
  <si>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</si>
  <si>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</si>
  <si>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</si>
  <si>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</si>
  <si>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</si>
  <si>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</si>
  <si>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</si>
  <si>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</si>
  <si>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</si>
  <si>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</si>
  <si>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</si>
  <si>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</si>
  <si>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</si>
  <si>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</si>
  <si>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</si>
  <si>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</si>
  <si>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</si>
  <si>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</si>
  <si>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</si>
  <si>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</si>
  <si>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</si>
  <si>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</si>
  <si>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</si>
  <si>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</si>
  <si>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</si>
  <si>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</si>
  <si>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</si>
  <si>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</si>
  <si>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</si>
  <si>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</si>
  <si>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</si>
  <si>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</si>
  <si>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</si>
  <si>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</si>
  <si>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</si>
  <si>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</si>
  <si>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</si>
  <si>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</si>
  <si>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</si>
  <si>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</si>
  <si>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</si>
  <si>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</si>
  <si>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</si>
  <si>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</si>
  <si>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</si>
  <si>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</si>
  <si>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</si>
  <si>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</si>
  <si>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</si>
  <si>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</si>
  <si>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</si>
  <si>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</si>
  <si>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</si>
  <si>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</si>
  <si>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</si>
  <si>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</si>
  <si>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</si>
  <si>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</si>
  <si>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</si>
  <si>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</si>
  <si>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</si>
  <si>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</si>
  <si>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</si>
  <si>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</si>
  <si>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</si>
  <si>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</si>
  <si>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</si>
  <si>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</si>
  <si>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</si>
  <si>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</si>
  <si>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</si>
  <si>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</si>
  <si>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</si>
  <si>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</si>
  <si>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</si>
  <si>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</si>
  <si>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</si>
  <si>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</si>
  <si>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</si>
  <si>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</si>
  <si>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</si>
  <si>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</si>
  <si>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</si>
  <si>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</si>
  <si>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</si>
  <si>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</si>
  <si>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</si>
  <si>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</si>
  <si>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</si>
  <si>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</si>
  <si>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</si>
  <si>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</si>
  <si>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</si>
  <si>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</si>
  <si>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</si>
  <si>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</si>
  <si>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</si>
  <si>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</si>
  <si>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</si>
  <si>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</si>
  <si>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</si>
  <si>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</si>
  <si>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</si>
  <si>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</si>
  <si>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</si>
  <si>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</si>
  <si>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</si>
  <si>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</si>
  <si>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</si>
  <si>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</si>
  <si>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</si>
  <si>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</si>
  <si>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</si>
  <si>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</si>
  <si>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</si>
  <si>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</si>
  <si>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</si>
  <si>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</si>
  <si>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</si>
  <si>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</si>
  <si>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</si>
  <si>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</si>
  <si>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</si>
  <si>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</si>
  <si>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</si>
  <si>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</si>
  <si>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</si>
  <si>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</si>
  <si>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</si>
  <si>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</si>
  <si>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</si>
  <si>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</si>
  <si>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</si>
  <si>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</si>
  <si>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</si>
  <si>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</si>
  <si>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</si>
  <si>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</si>
  <si>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</si>
  <si>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</si>
  <si>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</si>
  <si>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</si>
  <si>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</si>
  <si>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</si>
  <si>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</si>
  <si>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</si>
  <si>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</si>
  <si>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</si>
  <si>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</si>
  <si>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</si>
  <si>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</si>
  <si>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</si>
  <si>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</si>
  <si>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</si>
  <si>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</si>
  <si>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</si>
  <si>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</si>
  <si>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</si>
  <si>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</si>
  <si>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</si>
  <si>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</si>
  <si>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</si>
  <si>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</si>
  <si>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</si>
  <si>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</si>
  <si>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</si>
  <si>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</si>
  <si>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</si>
  <si>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</si>
  <si>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</si>
  <si>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</si>
  <si>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</si>
  <si>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</si>
  <si>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</si>
  <si>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</si>
  <si>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</si>
  <si>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</si>
  <si>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</si>
  <si>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</si>
  <si>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</si>
  <si>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</si>
  <si>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</si>
  <si>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</si>
  <si>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</si>
  <si>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</si>
  <si>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</si>
  <si>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</si>
  <si>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</si>
  <si>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</si>
  <si>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</si>
  <si>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</si>
  <si>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</si>
  <si>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</si>
  <si>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</si>
  <si>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</si>
  <si>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</si>
  <si>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</si>
  <si>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</si>
  <si>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</si>
  <si>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</si>
  <si>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</si>
  <si>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</si>
  <si>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</si>
  <si>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</si>
  <si>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</si>
  <si>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</si>
  <si>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</si>
  <si>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</si>
  <si>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</si>
  <si>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</si>
  <si>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</si>
  <si>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</si>
  <si>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</si>
  <si>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</si>
  <si>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</si>
  <si>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</si>
  <si>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</si>
  <si>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</si>
  <si>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</si>
  <si>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</si>
  <si>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</si>
  <si>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</si>
  <si>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</si>
  <si>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</si>
  <si>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</si>
  <si>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</si>
  <si>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</si>
  <si>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</si>
  <si>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</si>
  <si>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</si>
  <si>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</si>
  <si>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</si>
  <si>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</si>
  <si>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</si>
  <si>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</si>
  <si>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</si>
  <si>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</si>
  <si>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</si>
  <si>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</si>
  <si>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</si>
  <si>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</si>
  <si>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</si>
  <si>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</si>
  <si>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</si>
  <si>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</si>
  <si>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</si>
  <si>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</si>
  <si>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</si>
  <si>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</si>
  <si>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</si>
  <si>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</si>
  <si>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</si>
  <si>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</si>
  <si>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</si>
  <si>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</si>
  <si>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</si>
  <si>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</si>
  <si>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</si>
  <si>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</si>
  <si>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</si>
  <si>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</si>
  <si>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</si>
  <si>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</si>
  <si>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</si>
  <si>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</si>
  <si>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</si>
  <si>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</si>
  <si>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</si>
  <si>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</si>
  <si>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</si>
  <si>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</si>
  <si>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</si>
  <si>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</si>
  <si>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</si>
  <si>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</si>
  <si>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</si>
  <si>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</si>
  <si>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</si>
  <si>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</si>
  <si>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</si>
  <si>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</si>
  <si>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</si>
  <si>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</si>
  <si>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</si>
  <si>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</si>
  <si>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</si>
  <si>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</si>
  <si>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</si>
  <si>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</si>
  <si>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</si>
  <si>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</si>
  <si>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</si>
  <si>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</si>
  <si>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</si>
  <si>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</si>
  <si>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</si>
  <si>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</si>
  <si>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</si>
  <si>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</si>
  <si>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</si>
  <si>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</si>
  <si>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</si>
  <si>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</si>
  <si>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</si>
  <si>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</si>
  <si>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</si>
  <si>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</si>
  <si>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</si>
  <si>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</si>
  <si>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</si>
  <si>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</si>
  <si>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</si>
  <si>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</si>
  <si>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</si>
  <si>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</si>
  <si>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</si>
  <si>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</si>
  <si>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</si>
  <si>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</si>
  <si>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</si>
  <si>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</si>
  <si>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</si>
  <si>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</si>
  <si>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</si>
  <si>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</si>
  <si>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</si>
  <si>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</si>
  <si>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</si>
  <si>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</si>
  <si>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</si>
  <si>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</si>
  <si>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</si>
  <si>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</si>
  <si>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</si>
  <si>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</si>
  <si>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</si>
  <si>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</si>
  <si>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</si>
  <si>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</si>
  <si>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</si>
  <si>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</si>
  <si>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</si>
  <si>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</si>
  <si>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</si>
  <si>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</si>
  <si>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</si>
  <si>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</si>
  <si>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</si>
  <si>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</si>
  <si>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</si>
  <si>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</si>
  <si>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</si>
  <si>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</si>
  <si>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</si>
  <si>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</si>
  <si>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</si>
  <si>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</si>
  <si>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</si>
  <si>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</si>
  <si>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</si>
  <si>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</si>
  <si>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</si>
  <si>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</si>
  <si>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</si>
  <si>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</si>
  <si>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</si>
  <si>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</si>
  <si>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</si>
  <si>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</si>
  <si>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</si>
  <si>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</si>
  <si>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</si>
  <si>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</si>
  <si>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</si>
  <si>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</si>
  <si>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</si>
  <si>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</si>
  <si>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</si>
  <si>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</si>
  <si>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</si>
  <si>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</si>
  <si>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</si>
  <si>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</si>
  <si>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</si>
  <si>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</si>
  <si>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</si>
  <si>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</si>
  <si>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</si>
  <si>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</si>
  <si>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</si>
  <si>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</si>
  <si>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</si>
  <si>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</si>
  <si>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</si>
  <si>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</si>
  <si>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</si>
  <si>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</si>
  <si>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</si>
  <si>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</si>
  <si>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</si>
  <si>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</si>
  <si>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</si>
  <si>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</si>
  <si>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</si>
  <si>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</si>
  <si>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</si>
  <si>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</si>
  <si>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</si>
  <si>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</si>
  <si>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</si>
  <si>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</si>
  <si>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</si>
  <si>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</si>
  <si>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</si>
  <si>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</si>
  <si>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</si>
  <si>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</si>
  <si>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</si>
  <si>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</si>
  <si>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</si>
  <si>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</si>
  <si>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</si>
  <si>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</si>
  <si>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</si>
  <si>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</si>
  <si>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</si>
  <si>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</si>
  <si>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</si>
  <si>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</si>
  <si>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</si>
  <si>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</si>
  <si>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</si>
  <si>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</si>
  <si>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</si>
  <si>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</si>
  <si>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</si>
  <si>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</si>
  <si>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</si>
  <si>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</si>
  <si>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</si>
  <si>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</si>
  <si>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</si>
  <si>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</si>
  <si>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</si>
  <si>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</si>
  <si>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</si>
  <si>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</si>
  <si>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</si>
  <si>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</si>
  <si>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</si>
  <si>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</si>
  <si>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</si>
  <si>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</si>
  <si>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</si>
  <si>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</si>
  <si>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</si>
  <si>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</si>
  <si>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</si>
  <si>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</si>
  <si>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</si>
  <si>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</si>
  <si>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</si>
  <si>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</si>
  <si>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</si>
  <si>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</si>
  <si>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</si>
  <si>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</si>
  <si>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</si>
  <si>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</si>
  <si>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</si>
  <si>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</si>
  <si>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</si>
  <si>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</si>
  <si>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</si>
  <si>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</si>
  <si>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</si>
  <si>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</si>
  <si>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</si>
  <si>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</si>
  <si>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</si>
  <si>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</si>
  <si>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</si>
  <si>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</si>
  <si>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</si>
  <si>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</si>
  <si>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</si>
  <si>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</si>
  <si>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</si>
  <si>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</si>
  <si>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</si>
  <si>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</si>
  <si>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</si>
  <si>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</si>
  <si>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</si>
  <si>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</si>
  <si>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</si>
  <si>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</si>
  <si>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</si>
  <si>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</si>
  <si>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</si>
  <si>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</si>
  <si>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</si>
  <si>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</si>
  <si>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</si>
  <si>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</si>
  <si>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</si>
  <si>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</si>
  <si>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</si>
  <si>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</si>
  <si>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</si>
  <si>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</si>
  <si>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</si>
  <si>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</si>
  <si>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</si>
  <si>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</si>
  <si>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</si>
  <si>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</si>
  <si>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</si>
  <si>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</si>
  <si>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</si>
  <si>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</si>
  <si>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</si>
  <si>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</si>
  <si>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</si>
  <si>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</si>
  <si>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</si>
  <si>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</si>
  <si>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</si>
  <si>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</si>
  <si>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</si>
  <si>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</si>
  <si>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</si>
  <si>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</si>
  <si>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</si>
  <si>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</si>
  <si>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</si>
  <si>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</si>
  <si>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</si>
  <si>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</si>
  <si>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</si>
  <si>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</si>
  <si>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</si>
  <si>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</si>
  <si>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</si>
  <si>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</si>
  <si>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</si>
  <si>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</si>
  <si>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</si>
  <si>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</si>
  <si>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</si>
  <si>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</si>
  <si>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</si>
  <si>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</si>
  <si>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</si>
  <si>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</si>
  <si>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</si>
  <si>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</si>
  <si>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</si>
  <si>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</si>
  <si>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</si>
  <si>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</si>
  <si>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</si>
  <si>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</si>
  <si>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</si>
  <si>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</si>
  <si>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</si>
  <si>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</si>
  <si>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</si>
  <si>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</si>
  <si>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</si>
  <si>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</si>
  <si>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</si>
  <si>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</si>
  <si>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</si>
  <si>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</si>
  <si>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</si>
  <si>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</si>
  <si>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</si>
  <si>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</si>
  <si>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</si>
  <si>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</si>
  <si>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</si>
  <si>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</si>
  <si>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</si>
  <si>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</si>
  <si>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</si>
  <si>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</si>
  <si>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</si>
  <si>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</si>
  <si>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</si>
  <si>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</si>
  <si>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</si>
  <si>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</si>
  <si>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</si>
  <si>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</si>
  <si>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</si>
  <si>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</si>
  <si>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</si>
  <si>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</si>
  <si>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</si>
  <si>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</si>
  <si>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</si>
  <si>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</si>
  <si>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</si>
  <si>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</si>
  <si>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</si>
  <si>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</si>
  <si>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</si>
  <si>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</si>
  <si>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</si>
  <si>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</si>
  <si>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</si>
  <si>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</si>
  <si>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</si>
  <si>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</si>
  <si>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</si>
  <si>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</si>
  <si>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</si>
  <si>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</si>
  <si>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</si>
  <si>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</si>
  <si>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</si>
  <si>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</si>
  <si>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</si>
  <si>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</si>
  <si>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</si>
  <si>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</si>
  <si>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</si>
  <si>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</si>
  <si>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</si>
  <si>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</si>
  <si>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</si>
  <si>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</si>
  <si>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</si>
  <si>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</si>
  <si>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</si>
  <si>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</si>
  <si>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</si>
  <si>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</si>
  <si>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</si>
  <si>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</si>
  <si>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</si>
  <si>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</si>
  <si>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</si>
  <si>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</si>
  <si>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</si>
  <si>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</si>
  <si>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</si>
  <si>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</si>
  <si>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</si>
  <si>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</si>
  <si>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</si>
  <si>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</si>
  <si>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</si>
  <si>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</si>
  <si>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</si>
  <si>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</si>
  <si>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</si>
  <si>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</si>
  <si>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</si>
  <si>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</si>
  <si>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</si>
  <si>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</si>
  <si>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</si>
  <si>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</si>
  <si>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</si>
  <si>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</si>
  <si>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</si>
  <si>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</si>
  <si>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</si>
  <si>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</si>
  <si>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</si>
  <si>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</si>
  <si>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</si>
  <si>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</si>
  <si>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</si>
  <si>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</si>
  <si>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</si>
  <si>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</si>
  <si>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</si>
  <si>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</si>
  <si>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</si>
  <si>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</si>
  <si>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</si>
  <si>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</si>
  <si>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</si>
  <si>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</si>
  <si>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</si>
  <si>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</si>
  <si>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</si>
  <si>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</si>
  <si>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</si>
  <si>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</si>
  <si>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</si>
  <si>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</si>
  <si>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</si>
  <si>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</si>
  <si>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</si>
  <si>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</si>
  <si>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</si>
  <si>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</si>
  <si>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</si>
  <si>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</si>
  <si>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</si>
  <si>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</si>
  <si>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</si>
  <si>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</si>
  <si>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</si>
  <si>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</si>
  <si>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</si>
  <si>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</si>
  <si>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</si>
  <si>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</si>
  <si>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</si>
  <si>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</si>
  <si>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</si>
  <si>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</si>
  <si>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</si>
  <si>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</si>
  <si>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</si>
  <si>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</si>
  <si>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</si>
  <si>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</si>
  <si>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</si>
  <si>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</si>
  <si>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</si>
  <si>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</si>
  <si>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</si>
  <si>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</si>
  <si>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</si>
  <si>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</si>
  <si>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</si>
  <si>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</si>
  <si>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</si>
  <si>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</si>
  <si>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</si>
  <si>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</si>
  <si>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</si>
  <si>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</si>
  <si>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</si>
  <si>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</si>
  <si>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</si>
  <si>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</si>
  <si>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</si>
  <si>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</si>
  <si>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</si>
  <si>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</si>
  <si>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</si>
  <si>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</si>
  <si>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</si>
  <si>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</si>
  <si>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</si>
  <si>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</si>
  <si>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</si>
  <si>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</si>
  <si>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</si>
  <si>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</si>
  <si>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</si>
  <si>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</si>
  <si>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</si>
  <si>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</si>
  <si>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</si>
  <si>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</si>
  <si>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</si>
  <si>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</si>
  <si>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</si>
  <si>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</si>
  <si>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</si>
  <si>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</si>
  <si>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</si>
  <si>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</si>
  <si>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</si>
  <si>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</si>
  <si>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</si>
  <si>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</si>
  <si>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</si>
  <si>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</si>
  <si>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</si>
  <si>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</si>
  <si>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</si>
  <si>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</si>
  <si>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</si>
  <si>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</si>
  <si>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</si>
  <si>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</si>
  <si>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</si>
  <si>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</si>
  <si>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</si>
  <si>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</si>
  <si>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</si>
  <si>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</si>
  <si>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</si>
  <si>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</si>
  <si>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</si>
  <si>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</si>
  <si>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</si>
  <si>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</si>
  <si>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</si>
  <si>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</si>
  <si>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</si>
  <si>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</si>
  <si>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</si>
  <si>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</si>
  <si>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</si>
  <si>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</si>
  <si>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</si>
  <si>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</si>
  <si>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</si>
  <si>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</si>
  <si>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</si>
  <si>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</si>
  <si>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</si>
  <si>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</si>
  <si>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</si>
  <si>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</si>
  <si>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</si>
  <si>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</si>
  <si>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</si>
  <si>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</si>
  <si>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</si>
  <si>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</si>
  <si>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</si>
  <si>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</si>
  <si>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</si>
  <si>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</si>
  <si>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</si>
  <si>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</si>
  <si>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</si>
  <si>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</si>
  <si>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</si>
  <si>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</si>
  <si>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</si>
  <si>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</si>
  <si>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</si>
  <si>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</si>
  <si>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</si>
  <si>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</si>
  <si>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</si>
  <si>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</si>
  <si>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</si>
  <si>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</si>
  <si>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</si>
  <si>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</si>
  <si>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</si>
  <si>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</si>
  <si>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</si>
  <si>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</si>
  <si>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</si>
  <si>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</si>
  <si>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</si>
  <si>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</si>
  <si>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</si>
  <si>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</si>
  <si>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</si>
  <si>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</si>
  <si>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</si>
  <si>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</si>
  <si>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</si>
  <si>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</si>
  <si>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</si>
  <si>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</si>
  <si>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</si>
  <si>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</si>
  <si>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</si>
  <si>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</si>
  <si>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</si>
  <si>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</si>
  <si>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</si>
  <si>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</si>
  <si>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</si>
  <si>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</si>
  <si>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</si>
  <si>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</si>
  <si>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</si>
  <si>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</si>
  <si>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</si>
  <si>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</si>
  <si>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</si>
  <si>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</si>
  <si>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</si>
  <si>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</si>
  <si>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</si>
  <si>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</si>
  <si>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</si>
  <si>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</si>
  <si>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</si>
  <si>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</si>
  <si>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</si>
  <si>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</si>
  <si>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</si>
  <si>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</si>
  <si>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</si>
  <si>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</si>
  <si>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</si>
  <si>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</si>
  <si>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</si>
  <si>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</si>
  <si>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</si>
  <si>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</si>
  <si>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</si>
  <si>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</si>
  <si>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</si>
  <si>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</si>
  <si>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</si>
  <si>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</si>
  <si>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</si>
  <si>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</si>
  <si>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</si>
  <si>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</si>
  <si>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</si>
  <si>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</si>
  <si>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</si>
  <si>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</si>
  <si>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</si>
  <si>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</si>
  <si>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</si>
  <si>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</si>
  <si>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</si>
  <si>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</si>
  <si>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</si>
  <si>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</si>
  <si>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</si>
  <si>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</si>
  <si>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</si>
  <si>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</si>
  <si>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</si>
  <si>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</si>
  <si>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</si>
  <si>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</si>
  <si>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</si>
  <si>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</si>
  <si>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</si>
  <si>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</si>
  <si>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</si>
  <si>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</si>
  <si>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</si>
  <si>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</si>
  <si>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</si>
  <si>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</si>
  <si>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</si>
  <si>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</si>
  <si>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</si>
  <si>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</si>
  <si>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</si>
  <si>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</si>
  <si>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</si>
  <si>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</si>
  <si>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</si>
  <si>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</si>
  <si>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</si>
  <si>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</si>
  <si>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</si>
  <si>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</si>
  <si>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</si>
  <si>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</si>
  <si>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</si>
  <si>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</si>
  <si>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</si>
  <si>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</si>
  <si>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</si>
  <si>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</si>
  <si>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</si>
  <si>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</si>
  <si>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</si>
  <si>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</si>
  <si>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</si>
  <si>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</si>
  <si>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</si>
  <si>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</si>
  <si>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</si>
  <si>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</si>
  <si>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</si>
  <si>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</si>
  <si>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</si>
  <si>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</si>
  <si>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</si>
  <si>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</si>
  <si>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</si>
  <si>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</si>
  <si>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</si>
  <si>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</si>
  <si>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</si>
  <si>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</si>
  <si>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</si>
  <si>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</si>
  <si>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</si>
  <si>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</si>
  <si>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</si>
  <si>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</si>
  <si>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</si>
  <si>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</si>
  <si>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</si>
  <si>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</si>
  <si>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</si>
  <si>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</si>
  <si>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</si>
  <si>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</si>
  <si>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</si>
  <si>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</si>
  <si>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</si>
  <si>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</si>
  <si>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</si>
  <si>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</si>
  <si>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</si>
  <si>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</si>
  <si>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</si>
  <si>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</si>
  <si>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</si>
  <si>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</si>
  <si>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</si>
  <si>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</si>
  <si>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</si>
  <si>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</si>
  <si>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</si>
  <si>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</si>
  <si>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</si>
  <si>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</si>
  <si>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</si>
  <si>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</si>
  <si>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</si>
  <si>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</si>
  <si>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</si>
  <si>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</si>
  <si>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</si>
  <si>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</si>
  <si>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</si>
  <si>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</si>
  <si>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</si>
  <si>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</si>
  <si>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</si>
  <si>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</si>
  <si>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</si>
  <si>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</si>
  <si>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</si>
  <si>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</si>
  <si>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</si>
  <si>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</si>
  <si>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</si>
  <si>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</si>
  <si>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</si>
  <si>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</si>
  <si>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</si>
  <si>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</si>
  <si>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</si>
  <si>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</si>
  <si>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</si>
  <si>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</si>
  <si>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</si>
  <si>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</si>
  <si>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</si>
  <si>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</si>
  <si>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</si>
  <si>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</si>
  <si>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</si>
  <si>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</si>
  <si>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</si>
  <si>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</si>
  <si>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</si>
  <si>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</si>
  <si>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</si>
  <si>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</si>
  <si>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</si>
  <si>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</si>
  <si>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</si>
  <si>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</si>
  <si>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</si>
  <si>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</si>
  <si>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</si>
  <si>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</si>
  <si>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</si>
  <si>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</si>
  <si>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</si>
  <si>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</si>
  <si>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</si>
  <si>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</si>
  <si>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</si>
  <si>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</si>
  <si>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</si>
  <si>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</si>
  <si>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</si>
  <si>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</si>
  <si>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</si>
  <si>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</si>
  <si>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</si>
  <si>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</si>
  <si>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</si>
  <si>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</si>
  <si>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</si>
  <si>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</si>
  <si>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</si>
  <si>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</si>
  <si>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</si>
  <si>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</si>
  <si>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</si>
  <si>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</si>
  <si>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</si>
  <si>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</si>
  <si>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</si>
  <si>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</si>
  <si>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</si>
  <si>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</si>
  <si>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</si>
  <si>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</si>
  <si>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</si>
  <si>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</si>
  <si>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</si>
  <si>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</si>
  <si>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</si>
  <si>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</si>
  <si>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</si>
  <si>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</si>
  <si>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</si>
  <si>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</si>
  <si>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</si>
  <si>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</si>
  <si>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</si>
  <si>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</si>
  <si>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</si>
  <si>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</si>
  <si>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</si>
  <si>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</si>
  <si>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</si>
  <si>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</si>
  <si>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</si>
  <si>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</si>
  <si>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</si>
  <si>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</si>
  <si>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</si>
  <si>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</si>
  <si>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</si>
  <si>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</si>
  <si>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</si>
  <si>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</si>
  <si>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</si>
  <si>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</si>
  <si>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</si>
  <si>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</si>
  <si>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</si>
  <si>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</si>
  <si>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</si>
  <si>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</si>
  <si>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</si>
  <si>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</si>
  <si>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</si>
  <si>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</si>
  <si>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</si>
  <si>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</si>
  <si>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</si>
  <si>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</si>
  <si>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</si>
  <si>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</si>
  <si>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</si>
  <si>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</si>
  <si>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</si>
  <si>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</si>
  <si>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</si>
  <si>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</si>
  <si>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</si>
  <si>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</si>
  <si>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</si>
  <si>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</si>
  <si>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</si>
  <si>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</si>
  <si>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</si>
  <si>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</si>
  <si>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</si>
  <si>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</si>
  <si>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</si>
  <si>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</si>
  <si>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</si>
  <si>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</si>
  <si>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</si>
  <si>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</si>
  <si>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</si>
  <si>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</si>
  <si>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</si>
  <si>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</si>
  <si>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</si>
  <si>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</si>
  <si>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</si>
  <si>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</si>
  <si>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</si>
  <si>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</si>
  <si>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</si>
  <si>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</si>
  <si>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</si>
  <si>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</si>
  <si>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</si>
  <si>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</si>
  <si>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</si>
  <si>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</si>
  <si>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</si>
  <si>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</si>
  <si>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</si>
  <si>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</si>
  <si>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</si>
  <si>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</si>
  <si>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</si>
  <si>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</si>
  <si>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</si>
  <si>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</si>
  <si>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</si>
  <si>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</si>
  <si>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</si>
  <si>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</si>
  <si>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</si>
  <si>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</si>
  <si>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</si>
  <si>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</si>
  <si>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</si>
  <si>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</si>
  <si>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</si>
  <si>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</si>
  <si>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</si>
  <si>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</si>
  <si>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</si>
  <si>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</si>
  <si>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</si>
  <si>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</si>
  <si>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</si>
  <si>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</si>
  <si>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</si>
  <si>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</si>
  <si>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</si>
  <si>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</si>
  <si>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</si>
  <si>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</si>
  <si>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</si>
  <si>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</si>
  <si>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</si>
  <si>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</si>
  <si>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</si>
  <si>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</si>
  <si>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</si>
  <si>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</si>
  <si>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</si>
  <si>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</si>
  <si>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</si>
  <si>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</si>
  <si>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</si>
  <si>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</si>
  <si>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</si>
  <si>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</si>
  <si>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</si>
  <si>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</si>
  <si>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</si>
  <si>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</si>
  <si>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</si>
  <si>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</si>
  <si>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</si>
  <si>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</si>
  <si>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</si>
  <si>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</si>
  <si>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</si>
  <si>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</si>
  <si>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</si>
  <si>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</si>
  <si>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</si>
  <si>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</si>
  <si>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</si>
  <si>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</si>
  <si>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</si>
  <si>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</si>
  <si>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</si>
  <si>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</si>
  <si>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</si>
  <si>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</si>
  <si>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</si>
  <si>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</si>
  <si>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</si>
  <si>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</si>
  <si>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</si>
  <si>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</si>
  <si>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</si>
  <si>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</si>
  <si>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</si>
  <si>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</si>
  <si>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</si>
  <si>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</si>
  <si>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</si>
  <si>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</si>
  <si>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</si>
  <si>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</si>
  <si>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</si>
  <si>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</si>
  <si>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</si>
  <si>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</si>
  <si>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</si>
  <si>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</si>
  <si>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</si>
  <si>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</si>
  <si>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</si>
  <si>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</si>
  <si>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</si>
  <si>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</si>
  <si>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</si>
  <si>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</si>
  <si>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</si>
  <si>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</si>
  <si>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</si>
  <si>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</si>
  <si>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</si>
  <si>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</si>
  <si>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</si>
  <si>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</si>
  <si>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</si>
  <si>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</si>
  <si>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</si>
  <si>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</si>
  <si>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</si>
  <si>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</si>
  <si>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</si>
  <si>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</si>
  <si>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</si>
  <si>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</si>
  <si>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</si>
  <si>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</si>
  <si>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</si>
  <si>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</si>
  <si>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</si>
  <si>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</si>
  <si>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</si>
  <si>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</si>
  <si>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</si>
  <si>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</si>
  <si>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</si>
  <si>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</si>
  <si>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</si>
  <si>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</si>
  <si>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</si>
  <si>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</si>
  <si>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</si>
  <si>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</si>
  <si>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</si>
  <si>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</si>
  <si>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</si>
  <si>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</si>
  <si>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</si>
  <si>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</si>
  <si>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</si>
  <si>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</si>
  <si>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</si>
  <si>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</si>
  <si>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</si>
  <si>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</si>
  <si>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</si>
  <si>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</si>
  <si>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</si>
  <si>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</si>
  <si>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</si>
  <si>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</si>
  <si>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</si>
  <si>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</si>
  <si>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</si>
  <si>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</si>
  <si>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</si>
  <si>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</si>
  <si>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</si>
  <si>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</si>
  <si>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</si>
  <si>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</si>
  <si>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</si>
  <si>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</si>
  <si>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</si>
  <si>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</si>
  <si>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</si>
  <si>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</si>
  <si>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</si>
  <si>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</si>
  <si>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</si>
  <si>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</si>
  <si>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</si>
  <si>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</si>
  <si>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</si>
  <si>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</si>
  <si>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</si>
  <si>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</si>
  <si>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</si>
  <si>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</si>
  <si>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</si>
  <si>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</si>
  <si>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</si>
  <si>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</si>
  <si>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</si>
  <si>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</si>
  <si>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</si>
  <si>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</si>
  <si>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</si>
  <si>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</si>
  <si>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</si>
  <si>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</si>
  <si>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</si>
  <si>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</si>
  <si>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</si>
  <si>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</si>
  <si>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</si>
  <si>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</si>
  <si>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</si>
  <si>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</si>
  <si>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</si>
  <si>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</si>
  <si>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</si>
  <si>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</si>
  <si>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</si>
  <si>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</si>
  <si>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</si>
  <si>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</si>
  <si>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</si>
  <si>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</si>
  <si>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</si>
  <si>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</si>
  <si>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</si>
  <si>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</si>
  <si>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</si>
  <si>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</si>
  <si>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</si>
  <si>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</si>
  <si>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</si>
  <si>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</si>
  <si>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</si>
  <si>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</si>
  <si>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</si>
  <si>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</si>
  <si>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</si>
  <si>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</si>
  <si>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</si>
  <si>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</si>
  <si>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</si>
  <si>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</si>
  <si>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</si>
  <si>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</si>
  <si>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</si>
  <si>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</si>
  <si>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</si>
  <si>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</si>
  <si>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</si>
  <si>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</si>
  <si>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</si>
  <si>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</si>
  <si>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</si>
  <si>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</si>
  <si>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</si>
  <si>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</si>
  <si>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</si>
  <si>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</si>
  <si>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</si>
  <si>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</si>
  <si>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</si>
  <si>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</si>
  <si>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</si>
  <si>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</si>
  <si>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</si>
  <si>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</si>
  <si>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</si>
  <si>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</si>
  <si>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</si>
  <si>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</si>
  <si>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</si>
  <si>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</si>
  <si>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</si>
  <si>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</si>
  <si>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</si>
  <si>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</si>
  <si>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</si>
  <si>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</si>
  <si>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</si>
  <si>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</si>
  <si>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</si>
  <si>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</si>
  <si>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</si>
  <si>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</si>
  <si>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</si>
  <si>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</si>
  <si>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</si>
  <si>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</si>
  <si>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</si>
  <si>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</si>
  <si>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</si>
  <si>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</si>
  <si>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</si>
  <si>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</si>
  <si>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</si>
  <si>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</si>
  <si>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</si>
  <si>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</si>
  <si>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</si>
  <si>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</si>
  <si>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</si>
  <si>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</si>
  <si>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</si>
  <si>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</si>
  <si>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</si>
  <si>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</si>
  <si>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</si>
  <si>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</si>
  <si>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</si>
  <si>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</si>
  <si>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</si>
  <si>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</si>
  <si>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</si>
  <si>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</si>
  <si>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</si>
  <si>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</si>
  <si>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</si>
  <si>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</si>
  <si>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</si>
  <si>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</si>
  <si>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</si>
  <si>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</si>
  <si>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</si>
  <si>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</si>
  <si>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</si>
  <si>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</si>
  <si>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</si>
  <si>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</si>
  <si>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</si>
  <si>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</si>
  <si>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</si>
  <si>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</si>
  <si>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</si>
  <si>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</si>
  <si>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</si>
  <si>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</si>
  <si>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</si>
  <si>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</si>
  <si>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</si>
  <si>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</si>
  <si>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</si>
  <si>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</si>
  <si>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</si>
  <si>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</si>
  <si>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</si>
  <si>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</si>
  <si>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</si>
  <si>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</si>
  <si>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</si>
  <si>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</si>
  <si>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</si>
  <si>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</si>
  <si>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</si>
  <si>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</si>
  <si>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</si>
  <si>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</si>
  <si>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</si>
  <si>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</si>
  <si>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</si>
  <si>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</si>
  <si>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</si>
  <si>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</si>
  <si>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</si>
  <si>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</si>
  <si>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</si>
  <si>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</si>
  <si>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</si>
  <si>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</si>
  <si>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</si>
  <si>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</si>
  <si>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</si>
  <si>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</si>
  <si>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</si>
  <si>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</si>
  <si>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</si>
  <si>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</si>
  <si>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</si>
  <si>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</si>
  <si>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</si>
  <si>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</si>
  <si>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</si>
  <si>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</si>
  <si>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</si>
  <si>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</si>
  <si>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</si>
  <si>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</si>
  <si>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</si>
  <si>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</si>
  <si>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</si>
  <si>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</si>
  <si>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</si>
  <si>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</si>
  <si>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</si>
  <si>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</si>
  <si>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</si>
  <si>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</si>
  <si>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</si>
  <si>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</si>
  <si>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</si>
  <si>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</si>
  <si>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</si>
  <si>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</si>
  <si>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</si>
  <si>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</si>
  <si>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</si>
  <si>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</si>
  <si>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</si>
  <si>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</si>
  <si>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</si>
  <si>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</si>
  <si>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</si>
  <si>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</si>
  <si>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</si>
  <si>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</si>
  <si>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</si>
  <si>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</si>
  <si>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</si>
  <si>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</si>
  <si>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</si>
  <si>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</si>
  <si>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</si>
  <si>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</si>
  <si>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</si>
  <si>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</si>
  <si>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</si>
  <si>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</si>
  <si>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</si>
  <si>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</si>
  <si>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</si>
  <si>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</si>
  <si>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</si>
  <si>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</si>
  <si>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</si>
  <si>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</si>
  <si>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</si>
  <si>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</si>
  <si>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</si>
  <si>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</si>
  <si>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</si>
  <si>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</si>
  <si>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</si>
  <si>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</si>
  <si>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</si>
  <si>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</si>
  <si>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</si>
  <si>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</si>
  <si>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</si>
  <si>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</si>
  <si>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</si>
  <si>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</si>
  <si>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</si>
  <si>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</si>
  <si>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</si>
  <si>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</si>
  <si>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</si>
  <si>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</si>
  <si>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</si>
  <si>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</si>
  <si>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</si>
  <si>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</si>
  <si>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</si>
  <si>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</si>
  <si>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</si>
  <si>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</si>
  <si>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</si>
  <si>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</si>
  <si>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</si>
  <si>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</si>
  <si>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</si>
  <si>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</si>
  <si>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</si>
  <si>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</si>
  <si>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</si>
  <si>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</si>
  <si>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</si>
  <si>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</si>
  <si>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</si>
  <si>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</si>
  <si>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</si>
  <si>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</si>
  <si>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</si>
  <si>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</si>
  <si>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</si>
  <si>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</si>
  <si>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</si>
  <si>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</si>
  <si>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</si>
  <si>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</si>
  <si>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</si>
  <si>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</si>
  <si>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</si>
  <si>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</si>
  <si>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</si>
  <si>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</si>
  <si>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</si>
  <si>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</si>
  <si>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</si>
  <si>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</si>
  <si>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</si>
  <si>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</si>
  <si>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</si>
  <si>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</si>
  <si>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</si>
  <si>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</si>
  <si>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</si>
  <si>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</si>
  <si>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</si>
  <si>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</si>
  <si>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</si>
  <si>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</si>
  <si>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</si>
  <si>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</si>
  <si>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</si>
  <si>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</si>
  <si>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</si>
  <si>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</si>
  <si>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</si>
  <si>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</si>
  <si>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</si>
  <si>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</si>
  <si>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</si>
  <si>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</si>
  <si>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</si>
  <si>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</si>
  <si>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</si>
  <si>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</si>
  <si>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</si>
  <si>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</si>
  <si>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</si>
  <si>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</si>
  <si>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</si>
  <si>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</si>
  <si>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</si>
  <si>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</si>
  <si>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</si>
  <si>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</si>
  <si>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</si>
  <si>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</si>
  <si>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</si>
  <si>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</si>
  <si>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</si>
  <si>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</si>
  <si>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</si>
  <si>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</si>
  <si>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</si>
  <si>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</si>
  <si>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</si>
  <si>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</si>
  <si>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</si>
  <si>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</si>
  <si>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</si>
  <si>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</si>
  <si>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</si>
  <si>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</si>
  <si>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</si>
  <si>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</si>
  <si>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</si>
  <si>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</si>
  <si>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</si>
  <si>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</si>
  <si>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</si>
  <si>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</si>
  <si>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</si>
  <si>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</si>
  <si>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</si>
  <si>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</si>
  <si>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</si>
  <si>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</si>
  <si>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</si>
  <si>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</si>
  <si>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</si>
  <si>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</si>
  <si>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</si>
  <si>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</si>
  <si>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</si>
  <si>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</si>
  <si>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</si>
  <si>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</si>
  <si>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</si>
  <si>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</si>
  <si>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</si>
  <si>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</si>
  <si>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</si>
  <si>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</si>
  <si>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</si>
  <si>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</si>
  <si>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</si>
  <si>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</si>
  <si>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</si>
  <si>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</si>
  <si>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</si>
  <si>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</si>
  <si>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</si>
  <si>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</si>
  <si>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</si>
  <si>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</si>
  <si>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</si>
  <si>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</si>
  <si>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</si>
  <si>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</si>
  <si>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</si>
  <si>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</si>
  <si>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</si>
  <si>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</si>
  <si>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</si>
  <si>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</si>
  <si>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</si>
  <si>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</si>
  <si>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</si>
  <si>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</si>
  <si>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</si>
  <si>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</si>
  <si>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</si>
  <si>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</si>
  <si>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</si>
  <si>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</si>
  <si>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</si>
  <si>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</si>
  <si>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</si>
  <si>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</si>
  <si>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</si>
  <si>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</si>
  <si>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</si>
  <si>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</si>
  <si>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</si>
  <si>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</si>
  <si>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</si>
  <si>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</si>
  <si>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</si>
  <si>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</si>
  <si>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</si>
  <si>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</si>
  <si>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</si>
  <si>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</si>
  <si>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</si>
  <si>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</si>
  <si>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</si>
  <si>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</si>
  <si>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</si>
  <si>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</si>
  <si>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</si>
  <si>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</si>
  <si>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</si>
  <si>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</si>
  <si>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</si>
  <si>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</si>
  <si>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</si>
  <si>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</si>
  <si>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</si>
  <si>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</si>
  <si>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</si>
  <si>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</si>
  <si>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</si>
  <si>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</si>
  <si>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</si>
  <si>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</si>
  <si>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</si>
  <si>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</si>
  <si>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</si>
  <si>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</si>
  <si>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</si>
  <si>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</si>
  <si>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</si>
  <si>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</si>
  <si>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</si>
  <si>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</si>
  <si>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</si>
  <si>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</si>
  <si>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</si>
  <si>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</si>
  <si>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</si>
  <si>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</si>
  <si>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</si>
  <si>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</si>
  <si>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</si>
  <si>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</si>
  <si>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</si>
  <si>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</si>
  <si>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</si>
  <si>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</si>
  <si>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</si>
  <si>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</si>
  <si>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</si>
  <si>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</si>
  <si>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</si>
  <si>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</si>
  <si>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</si>
  <si>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</si>
  <si>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</si>
  <si>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</si>
  <si>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</si>
  <si>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</si>
  <si>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</si>
  <si>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</si>
  <si>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</si>
  <si>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</si>
  <si>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</si>
  <si>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</si>
  <si>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</si>
  <si>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</si>
  <si>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</si>
  <si>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</si>
  <si>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</si>
  <si>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</si>
  <si>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</si>
  <si>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</si>
  <si>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</si>
  <si>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</si>
  <si>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</si>
  <si>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</si>
  <si>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</si>
  <si>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</si>
  <si>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</si>
  <si>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</si>
  <si>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</si>
  <si>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</si>
  <si>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</si>
  <si>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</si>
  <si>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</si>
  <si>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</si>
  <si>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</si>
  <si>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</si>
  <si>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</si>
  <si>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</si>
  <si>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</si>
  <si>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</si>
  <si>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</si>
  <si>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</si>
  <si>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</si>
  <si>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</si>
  <si>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</si>
  <si>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</si>
  <si>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</si>
  <si>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</si>
  <si>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</si>
  <si>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</si>
  <si>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</si>
  <si>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</si>
  <si>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</si>
  <si>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</si>
  <si>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</si>
  <si>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</si>
  <si>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</si>
  <si>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</si>
  <si>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</si>
  <si>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</si>
  <si>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</si>
  <si>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</si>
  <si>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</si>
  <si>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</si>
  <si>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</si>
  <si>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</si>
  <si>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</si>
  <si>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</si>
  <si>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</si>
  <si>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</si>
  <si>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</si>
  <si>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</si>
  <si>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</si>
  <si>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</si>
  <si>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</si>
  <si>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</si>
  <si>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</si>
  <si>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</si>
  <si>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</si>
  <si>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</si>
  <si>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</si>
  <si>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</si>
  <si>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</si>
  <si>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</si>
  <si>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</si>
  <si>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</si>
  <si>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</si>
  <si>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</si>
  <si>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</si>
  <si>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</si>
  <si>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</si>
  <si>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</si>
  <si>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</si>
  <si>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</si>
  <si>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</si>
  <si>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</si>
  <si>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</si>
  <si>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</si>
  <si>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</si>
  <si>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</si>
  <si>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</si>
  <si>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</si>
  <si>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</si>
  <si>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</si>
  <si>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</si>
  <si>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</si>
  <si>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</si>
  <si>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</si>
  <si>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</si>
  <si>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</si>
  <si>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</si>
  <si>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</si>
  <si>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</si>
  <si>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</si>
  <si>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</si>
  <si>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</si>
  <si>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</si>
  <si>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</si>
  <si>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</si>
  <si>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</si>
  <si>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</si>
  <si>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</si>
  <si>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</si>
  <si>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</si>
  <si>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</si>
  <si>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</si>
  <si>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</si>
  <si>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</si>
  <si>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</si>
  <si>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</si>
  <si>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</si>
  <si>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</si>
  <si>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</si>
  <si>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</si>
  <si>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</si>
  <si>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</si>
  <si>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</si>
  <si>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</si>
  <si>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</si>
  <si>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</si>
  <si>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</si>
  <si>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</si>
  <si>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</si>
  <si>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</si>
  <si>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</si>
  <si>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</si>
  <si>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</si>
  <si>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</si>
  <si>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</si>
  <si>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</si>
  <si>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</si>
  <si>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</si>
  <si>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</si>
  <si>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</si>
  <si>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</si>
  <si>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</si>
  <si>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</si>
  <si>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</si>
  <si>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</si>
  <si>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</si>
  <si>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</si>
  <si>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</si>
  <si>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</si>
  <si>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</si>
  <si>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</si>
  <si>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</si>
  <si>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</si>
  <si>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</si>
  <si>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</si>
  <si>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</si>
  <si>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</si>
  <si>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</si>
  <si>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</si>
  <si>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</si>
  <si>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</si>
  <si>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</si>
  <si>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</si>
  <si>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</si>
  <si>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</si>
  <si>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</si>
  <si>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</si>
  <si>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</si>
  <si>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</si>
  <si>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</si>
  <si>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</si>
  <si>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</si>
  <si>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</si>
  <si>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</si>
  <si>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</si>
  <si>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</si>
  <si>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</si>
  <si>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</si>
  <si>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</si>
  <si>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</si>
  <si>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</si>
  <si>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</si>
  <si>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</si>
  <si>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</si>
  <si>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</si>
  <si>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</si>
  <si>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</si>
  <si>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</si>
  <si>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</si>
  <si>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</si>
  <si>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</si>
  <si>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</si>
  <si>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</si>
  <si>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</si>
  <si>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</si>
  <si>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</si>
  <si>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</si>
  <si>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</si>
  <si>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</si>
  <si>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</si>
  <si>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</si>
  <si>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</si>
  <si>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</si>
  <si>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</si>
  <si>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</si>
  <si>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</si>
  <si>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</si>
  <si>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</si>
  <si>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</si>
  <si>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</si>
  <si>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</si>
  <si>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</si>
  <si>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</si>
  <si>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</si>
  <si>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</si>
  <si>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</si>
  <si>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</si>
  <si>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</si>
  <si>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</si>
  <si>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</si>
  <si>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</si>
  <si>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</si>
  <si>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</si>
  <si>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</si>
  <si>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</si>
  <si>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</si>
  <si>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</si>
  <si>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</si>
  <si>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</si>
  <si>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</si>
  <si>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</si>
  <si>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</si>
  <si>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</si>
  <si>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</si>
  <si>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</si>
  <si>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</si>
  <si>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</si>
  <si>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</si>
  <si>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</si>
  <si>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</si>
  <si>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</si>
  <si>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</si>
  <si>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</si>
  <si>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</si>
  <si>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</si>
  <si>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</si>
  <si>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</si>
  <si>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</si>
  <si>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</si>
  <si>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</si>
  <si>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</si>
  <si>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</si>
  <si>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</si>
  <si>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</si>
  <si>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</si>
  <si>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</si>
  <si>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</si>
  <si>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</si>
  <si>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</si>
  <si>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</si>
  <si>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</si>
  <si>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</si>
  <si>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</si>
  <si>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</si>
  <si>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</si>
  <si>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</si>
  <si>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</si>
  <si>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</si>
  <si>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</si>
  <si>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</si>
  <si>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</si>
  <si>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</si>
  <si>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</si>
  <si>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</si>
  <si>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</si>
  <si>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</si>
  <si>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</si>
  <si>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</si>
  <si>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</si>
  <si>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</si>
  <si>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</si>
  <si>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</si>
  <si>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</si>
  <si>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</si>
  <si>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</si>
  <si>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</si>
  <si>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</si>
  <si>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</si>
  <si>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</si>
  <si>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</si>
  <si>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</si>
  <si>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</si>
  <si>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</si>
  <si>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</si>
  <si>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</si>
  <si>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</si>
  <si>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</si>
  <si>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</si>
  <si>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</si>
  <si>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</si>
  <si>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</si>
  <si>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</si>
  <si>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</si>
  <si>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</si>
  <si>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</si>
  <si>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</si>
  <si>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</si>
  <si>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</si>
  <si>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</si>
  <si>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</si>
  <si>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</si>
  <si>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</si>
  <si>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</si>
  <si>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</si>
  <si>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</si>
  <si>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</si>
  <si>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</si>
  <si>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</si>
  <si>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</si>
  <si>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</si>
  <si>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</si>
  <si>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</si>
  <si>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</si>
  <si>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</si>
  <si>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</si>
  <si>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</si>
  <si>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</si>
  <si>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</si>
  <si>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</si>
  <si>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</si>
  <si>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</si>
  <si>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</si>
  <si>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</si>
  <si>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</si>
  <si>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</si>
  <si>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</si>
  <si>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</si>
  <si>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</si>
  <si>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</si>
  <si>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</si>
  <si>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</si>
  <si>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</si>
  <si>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</si>
  <si>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</si>
  <si>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</si>
  <si>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</si>
  <si>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</si>
  <si>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</si>
  <si>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</si>
  <si>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</si>
  <si>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</si>
  <si>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</si>
  <si>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</si>
  <si>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</si>
  <si>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</si>
  <si>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</si>
  <si>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</si>
  <si>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</si>
  <si>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</si>
  <si>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</si>
  <si>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</si>
  <si>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</si>
  <si>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</si>
  <si>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</si>
  <si>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</si>
  <si>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</si>
  <si>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</si>
  <si>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</si>
  <si>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</si>
  <si>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</si>
  <si>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</si>
  <si>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</si>
  <si>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</si>
  <si>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</si>
  <si>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</si>
  <si>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</si>
  <si>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</si>
  <si>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</si>
  <si>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</si>
  <si>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</si>
  <si>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</si>
  <si>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</si>
  <si>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</si>
  <si>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</si>
  <si>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</si>
  <si>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</si>
  <si>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</si>
  <si>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</si>
  <si>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</si>
  <si>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</si>
  <si>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</si>
  <si>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</si>
  <si>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</si>
  <si>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</si>
  <si>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</si>
  <si>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</si>
  <si>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</si>
  <si>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</si>
  <si>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</si>
  <si>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</si>
  <si>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</si>
  <si>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</si>
  <si>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</si>
  <si>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</si>
  <si>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</si>
  <si>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</si>
  <si>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</si>
  <si>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</si>
  <si>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</si>
  <si>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</si>
  <si>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</si>
  <si>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</si>
  <si>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</si>
  <si>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</si>
  <si>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</si>
  <si>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</si>
  <si>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</si>
  <si>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</si>
  <si>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</si>
  <si>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</si>
  <si>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</si>
  <si>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</si>
  <si>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</si>
  <si>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</si>
  <si>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</si>
  <si>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</si>
  <si>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</si>
  <si>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</si>
  <si>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</si>
  <si>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</si>
  <si>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</si>
  <si>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</si>
  <si>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</si>
  <si>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</si>
  <si>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</si>
  <si>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</si>
  <si>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</si>
  <si>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</si>
  <si>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</si>
  <si>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</si>
  <si>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</si>
  <si>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</si>
  <si>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</si>
  <si>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</si>
  <si>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</si>
  <si>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</si>
  <si>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</si>
  <si>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</si>
  <si>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</si>
  <si>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</si>
  <si>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</si>
  <si>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</si>
  <si>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</si>
  <si>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</si>
  <si>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</si>
  <si>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</si>
  <si>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</si>
  <si>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</si>
  <si>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</si>
  <si>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</si>
  <si>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</si>
  <si>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</si>
  <si>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</si>
  <si>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</si>
  <si>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</si>
  <si>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</si>
  <si>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</si>
  <si>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</si>
  <si>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</si>
  <si>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</si>
  <si>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</si>
  <si>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</si>
  <si>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</si>
  <si>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</si>
  <si>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</si>
  <si>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</si>
  <si>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</si>
  <si>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</si>
  <si>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</si>
  <si>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</si>
  <si>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</si>
  <si>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</si>
  <si>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</si>
  <si>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</si>
  <si>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</si>
  <si>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</si>
  <si>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</si>
  <si>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</si>
  <si>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</si>
  <si>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</si>
  <si>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</si>
  <si>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</si>
  <si>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</si>
  <si>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</si>
  <si>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</si>
  <si>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</si>
  <si>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</si>
  <si>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</si>
  <si>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</si>
  <si>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</si>
  <si>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</si>
  <si>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</si>
  <si>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</si>
  <si>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</si>
  <si>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</si>
  <si>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</si>
  <si>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</si>
  <si>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</si>
  <si>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</si>
  <si>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</si>
  <si>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</si>
  <si>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</si>
  <si>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</si>
  <si>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</si>
  <si>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</si>
  <si>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</si>
  <si>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</si>
  <si>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</si>
  <si>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</si>
  <si>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</si>
  <si>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</si>
  <si>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</si>
  <si>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</si>
  <si>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</si>
  <si>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</si>
  <si>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</si>
  <si>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</si>
  <si>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</si>
  <si>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</si>
  <si>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</si>
  <si>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</si>
  <si>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</si>
  <si>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</si>
  <si>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</si>
  <si>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</si>
  <si>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</si>
  <si>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</si>
  <si>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</si>
  <si>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</si>
  <si>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</si>
  <si>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</si>
  <si>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</si>
  <si>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</si>
  <si>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</si>
  <si>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</si>
  <si>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</si>
  <si>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</si>
  <si>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</si>
  <si>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</si>
  <si>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</si>
  <si>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</si>
  <si>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</si>
  <si>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</si>
  <si>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</si>
  <si>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</si>
  <si>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</si>
  <si>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</si>
  <si>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</si>
  <si>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</si>
  <si>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</si>
  <si>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</si>
  <si>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</si>
  <si>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</si>
  <si>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</si>
  <si>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</si>
  <si>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</si>
  <si>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</si>
  <si>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</si>
  <si>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</si>
  <si>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</si>
  <si>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</si>
  <si>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</si>
  <si>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</si>
  <si>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</si>
  <si>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</si>
  <si>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</si>
  <si>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</si>
  <si>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</si>
  <si>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</si>
  <si>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</si>
  <si>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</si>
  <si>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</si>
  <si>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</si>
  <si>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</si>
  <si>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</si>
  <si>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</si>
  <si>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</si>
  <si>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</si>
  <si>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</si>
  <si>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</si>
  <si>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</si>
  <si>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</si>
  <si>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</si>
  <si>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</si>
  <si>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</si>
  <si>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</si>
  <si>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</si>
  <si>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</si>
  <si>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</si>
  <si>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</si>
  <si>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</si>
  <si>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</si>
  <si>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</si>
  <si>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</si>
  <si>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</si>
  <si>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</si>
  <si>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</si>
  <si>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</si>
  <si>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</si>
  <si>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</si>
  <si>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</si>
  <si>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</si>
  <si>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</si>
  <si>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</si>
  <si>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</si>
  <si>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</si>
  <si>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</si>
  <si>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</si>
  <si>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</si>
  <si>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</si>
  <si>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</si>
  <si>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</si>
  <si>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</si>
  <si>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</si>
  <si>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</si>
  <si>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</si>
  <si>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</si>
  <si>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</si>
  <si>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</si>
  <si>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</si>
  <si>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</si>
  <si>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</si>
  <si>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</si>
  <si>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</si>
  <si>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</si>
  <si>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</si>
  <si>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</si>
  <si>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</si>
  <si>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</si>
  <si>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</si>
  <si>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</si>
  <si>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</si>
  <si>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</si>
  <si>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</si>
  <si>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</si>
  <si>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</si>
  <si>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</si>
  <si>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</si>
  <si>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</si>
  <si>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</si>
  <si>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</si>
  <si>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</si>
  <si>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</si>
  <si>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</si>
  <si>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</si>
  <si>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</si>
  <si>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</si>
  <si>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</si>
  <si>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</si>
  <si>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</si>
  <si>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</si>
  <si>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</si>
  <si>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</si>
  <si>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</si>
  <si>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</si>
  <si>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</si>
  <si>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</si>
  <si>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</si>
  <si>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</si>
  <si>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</si>
  <si>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</si>
  <si>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</si>
  <si>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</si>
  <si>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</si>
  <si>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</si>
  <si>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</si>
  <si>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</si>
  <si>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</si>
  <si>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</si>
  <si>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</si>
  <si>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</si>
  <si>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</si>
  <si>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</si>
  <si>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</si>
  <si>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</si>
  <si>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</si>
  <si>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</si>
  <si>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</si>
  <si>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</si>
  <si>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</si>
  <si>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</si>
  <si>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</si>
  <si>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</si>
  <si>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</si>
  <si>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</si>
  <si>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</si>
  <si>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</si>
  <si>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</si>
  <si>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</si>
  <si>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</si>
  <si>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</si>
  <si>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</si>
  <si>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</si>
  <si>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</si>
  <si>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</si>
  <si>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</si>
  <si>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</si>
  <si>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</si>
  <si>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</si>
  <si>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</si>
  <si>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</si>
  <si>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</si>
  <si>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</si>
  <si>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</si>
  <si>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</si>
  <si>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</si>
  <si>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</si>
  <si>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</si>
  <si>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</si>
  <si>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</si>
  <si>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</si>
  <si>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</si>
  <si>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</si>
  <si>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</si>
  <si>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</si>
  <si>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</si>
  <si>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</si>
  <si>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</si>
  <si>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</si>
  <si>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</si>
  <si>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</si>
  <si>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</si>
  <si>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</si>
  <si>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</si>
  <si>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</si>
  <si>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</si>
  <si>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</si>
  <si>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</si>
  <si>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</si>
  <si>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</si>
  <si>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</si>
  <si>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</si>
  <si>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</si>
  <si>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</si>
  <si>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</si>
  <si>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</si>
  <si>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</si>
  <si>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</si>
  <si>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</si>
  <si>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</si>
  <si>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</si>
  <si>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</si>
  <si>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</si>
  <si>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</si>
  <si>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</si>
  <si>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</si>
  <si>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</si>
  <si>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</si>
  <si>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</si>
  <si>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</si>
  <si>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</si>
  <si>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</si>
  <si>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</si>
  <si>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</si>
  <si>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</si>
  <si>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</si>
  <si>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</si>
  <si>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</si>
  <si>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</si>
  <si>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</si>
  <si>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</si>
  <si>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</si>
  <si>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</si>
  <si>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</si>
  <si>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</si>
  <si>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</si>
  <si>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</si>
  <si>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</si>
  <si>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</si>
  <si>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</si>
  <si>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</si>
  <si>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</si>
  <si>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</si>
  <si>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</si>
  <si>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</si>
  <si>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</si>
  <si>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</si>
  <si>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</si>
  <si>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</si>
  <si>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</si>
  <si>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</si>
  <si>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</si>
  <si>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</si>
  <si>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</si>
  <si>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</si>
  <si>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</si>
  <si>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</si>
  <si>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</si>
  <si>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</si>
  <si>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</si>
  <si>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</si>
  <si>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</si>
  <si>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</si>
  <si>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</si>
  <si>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</si>
  <si>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</si>
  <si>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</si>
  <si>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</si>
  <si>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</si>
  <si>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</si>
  <si>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</si>
  <si>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</si>
  <si>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</si>
  <si>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</si>
  <si>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</si>
  <si>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</si>
  <si>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</si>
  <si>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</si>
  <si>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</si>
  <si>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</si>
  <si>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</si>
  <si>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</si>
  <si>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</si>
  <si>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</si>
  <si>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</si>
  <si>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</si>
  <si>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</si>
  <si>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</si>
  <si>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</si>
  <si>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</si>
  <si>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</si>
  <si>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</si>
  <si>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</si>
  <si>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</si>
  <si>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</si>
  <si>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</si>
  <si>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</si>
  <si>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</si>
  <si>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</si>
  <si>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</si>
  <si>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</si>
  <si>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</si>
  <si>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</si>
  <si>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</si>
  <si>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</si>
  <si>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</si>
  <si>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</si>
  <si>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</si>
  <si>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</si>
  <si>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</si>
  <si>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</si>
  <si>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</si>
  <si>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</si>
  <si>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</si>
  <si>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</si>
  <si>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</si>
  <si>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</si>
  <si>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</si>
  <si>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</si>
  <si>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</si>
  <si>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</si>
  <si>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</si>
  <si>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</si>
  <si>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</si>
  <si>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</si>
  <si>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</si>
  <si>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</si>
  <si>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</si>
  <si>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</si>
  <si>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</si>
  <si>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</si>
  <si>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</si>
  <si>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</si>
  <si>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</si>
  <si>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</si>
  <si>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</si>
  <si>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</si>
  <si>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</si>
  <si>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</si>
  <si>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</si>
  <si>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</si>
  <si>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</si>
  <si>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</si>
  <si>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</si>
  <si>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</si>
  <si>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</si>
  <si>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</si>
  <si>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</si>
  <si>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</si>
  <si>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</si>
  <si>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</si>
  <si>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</si>
  <si>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</si>
  <si>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</si>
  <si>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</si>
  <si>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</si>
  <si>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</si>
  <si>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</si>
  <si>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</si>
  <si>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</si>
  <si>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</si>
  <si>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</si>
  <si>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</si>
  <si>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</si>
  <si>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</si>
  <si>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</si>
  <si>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</si>
  <si>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</si>
  <si>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</si>
  <si>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</si>
  <si>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</si>
  <si>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</si>
  <si>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</si>
  <si>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</si>
  <si>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</si>
  <si>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</si>
  <si>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</si>
  <si>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</si>
  <si>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</si>
  <si>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</si>
  <si>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</si>
  <si>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</si>
  <si>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</si>
  <si>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</si>
  <si>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</si>
  <si>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</si>
  <si>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</si>
  <si>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</si>
  <si>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</si>
  <si>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</si>
  <si>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</si>
  <si>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</si>
  <si>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</si>
  <si>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</si>
  <si>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</si>
  <si>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</si>
  <si>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</si>
  <si>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</si>
  <si>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</si>
  <si>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</si>
  <si>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</si>
  <si>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</si>
  <si>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</si>
  <si>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</si>
  <si>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</si>
  <si>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</si>
  <si>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</si>
  <si>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</si>
  <si>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</si>
  <si>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</si>
  <si>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</si>
  <si>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</si>
  <si>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</si>
  <si>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</si>
  <si>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</si>
  <si>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</si>
  <si>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</si>
  <si>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</si>
  <si>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</si>
  <si>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</si>
  <si>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</si>
  <si>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</si>
  <si>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</si>
  <si>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</si>
  <si>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</si>
  <si>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</si>
  <si>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</si>
  <si>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</si>
  <si>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</si>
  <si>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</si>
  <si>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</si>
  <si>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</si>
  <si>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</si>
  <si>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</si>
  <si>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</si>
  <si>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</si>
  <si>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</si>
  <si>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</si>
  <si>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</si>
  <si>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</si>
  <si>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</si>
  <si>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</si>
  <si>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</si>
  <si>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</si>
  <si>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</si>
  <si>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</si>
  <si>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</si>
  <si>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</si>
  <si>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</si>
  <si>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</si>
  <si>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</si>
  <si>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</si>
  <si>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</si>
  <si>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</si>
  <si>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</si>
  <si>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</si>
  <si>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</si>
  <si>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</si>
  <si>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</si>
  <si>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</si>
  <si>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</si>
  <si>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</si>
  <si>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</si>
  <si>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</si>
  <si>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</si>
  <si>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</si>
  <si>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</si>
  <si>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</si>
  <si>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</si>
  <si>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</si>
  <si>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</si>
  <si>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</si>
  <si>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</si>
  <si>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</si>
  <si>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</si>
  <si>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</si>
  <si>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</si>
  <si>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</si>
  <si>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</si>
  <si>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</si>
  <si>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</si>
  <si>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</si>
  <si>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</si>
  <si>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</si>
  <si>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</si>
  <si>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</si>
  <si>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</si>
  <si>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</si>
  <si>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</si>
  <si>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</si>
  <si>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</si>
  <si>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</si>
  <si>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</si>
  <si>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</si>
  <si>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</si>
  <si>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</si>
  <si>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</si>
  <si>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</si>
  <si>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</si>
  <si>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</si>
  <si>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</si>
  <si>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</si>
  <si>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</si>
  <si>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</si>
  <si>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</si>
  <si>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</si>
  <si>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</si>
  <si>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</si>
  <si>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</si>
  <si>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</si>
  <si>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</si>
  <si>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</si>
  <si>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</si>
  <si>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</si>
  <si>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</si>
  <si>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</si>
  <si>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</si>
  <si>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</si>
  <si>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</si>
  <si>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</si>
  <si>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</si>
  <si>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</si>
  <si>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</si>
  <si>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</si>
  <si>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</si>
  <si>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</si>
  <si>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</si>
  <si>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</si>
  <si>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</si>
  <si>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</si>
  <si>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</si>
  <si>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</si>
  <si>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</si>
  <si>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</si>
  <si>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</si>
  <si>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</si>
  <si>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</si>
  <si>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</si>
  <si>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</si>
  <si>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</si>
  <si>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</si>
  <si>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</si>
  <si>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</si>
  <si>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</si>
  <si>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</si>
  <si>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</si>
  <si>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</si>
  <si>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</si>
  <si>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</si>
  <si>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</si>
  <si>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</si>
  <si>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</si>
  <si>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</si>
  <si>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</si>
  <si>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</si>
  <si>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</si>
  <si>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</si>
  <si>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</si>
  <si>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</si>
  <si>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</si>
  <si>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</si>
  <si>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</si>
  <si>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</si>
  <si>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</si>
  <si>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</si>
  <si>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</si>
  <si>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</si>
  <si>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</si>
  <si>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</si>
  <si>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</si>
  <si>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</si>
  <si>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</si>
  <si>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</si>
  <si>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</si>
  <si>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</si>
  <si>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</si>
  <si>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</si>
  <si>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</si>
  <si>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</si>
  <si>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</si>
  <si>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</si>
  <si>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</si>
  <si>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</si>
  <si>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</si>
  <si>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</si>
  <si>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</si>
  <si>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</si>
  <si>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</si>
  <si>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</si>
  <si>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</si>
  <si>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</si>
  <si>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</si>
  <si>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</si>
  <si>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</si>
  <si>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</si>
  <si>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</si>
  <si>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</si>
  <si>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</si>
  <si>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</si>
  <si>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</si>
  <si>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</si>
  <si>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</si>
  <si>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</si>
  <si>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</si>
  <si>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</si>
  <si>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</si>
  <si>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</si>
  <si>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</si>
  <si>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</si>
  <si>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</si>
  <si>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</si>
  <si>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</si>
  <si>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</si>
  <si>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</si>
  <si>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</si>
  <si>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</si>
  <si>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</si>
  <si>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</si>
  <si>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</si>
  <si>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</si>
  <si>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</si>
  <si>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</si>
  <si>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</si>
  <si>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</si>
  <si>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</si>
  <si>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</si>
  <si>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</si>
  <si>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</si>
  <si>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</si>
  <si>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</si>
  <si>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</si>
  <si>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</si>
  <si>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</si>
  <si>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</si>
  <si>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</si>
  <si>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</si>
  <si>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</si>
  <si>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</si>
  <si>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</si>
  <si>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</si>
  <si>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</si>
  <si>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</si>
  <si>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</si>
  <si>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</si>
  <si>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</si>
  <si>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</si>
  <si>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</si>
  <si>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</si>
  <si>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</si>
  <si>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</si>
  <si>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</si>
  <si>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</si>
  <si>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</si>
  <si>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</si>
  <si>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</si>
  <si>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</si>
  <si>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</si>
  <si>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</si>
  <si>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</si>
  <si>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</si>
  <si>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</si>
  <si>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</si>
  <si>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</si>
  <si>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</si>
  <si>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</si>
  <si>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</si>
  <si>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</si>
  <si>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</si>
  <si>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</si>
  <si>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</si>
  <si>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</si>
  <si>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</si>
  <si>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</si>
  <si>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</si>
  <si>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</si>
  <si>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</si>
  <si>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</si>
  <si>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</si>
  <si>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</si>
  <si>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</si>
  <si>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</si>
  <si>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</si>
  <si>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</si>
  <si>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</si>
  <si>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</si>
  <si>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</si>
  <si>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</si>
  <si>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</si>
  <si>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</si>
  <si>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</si>
  <si>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</si>
  <si>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</si>
  <si>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</si>
  <si>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</si>
  <si>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</si>
  <si>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</si>
  <si>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</si>
  <si>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</si>
  <si>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</si>
  <si>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</si>
  <si>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</si>
  <si>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</si>
  <si>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</si>
  <si>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</si>
  <si>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</si>
  <si>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</si>
  <si>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</si>
  <si>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</si>
  <si>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</si>
  <si>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</si>
  <si>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</si>
  <si>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</si>
  <si>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</si>
  <si>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</si>
  <si>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</si>
  <si>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</si>
  <si>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</si>
  <si>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</si>
  <si>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</si>
  <si>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</si>
  <si>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</si>
  <si>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</si>
  <si>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</si>
  <si>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</si>
  <si>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</si>
  <si>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</si>
  <si>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</si>
  <si>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</si>
  <si>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</si>
  <si>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</si>
  <si>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</si>
  <si>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</si>
  <si>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</si>
  <si>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</si>
  <si>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</si>
  <si>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</si>
  <si>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</si>
  <si>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</si>
  <si>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</si>
  <si>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</si>
  <si>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</si>
  <si>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</si>
  <si>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</si>
  <si>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</si>
  <si>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</si>
  <si>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</si>
  <si>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</si>
  <si>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</si>
  <si>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</si>
  <si>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</si>
  <si>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</si>
  <si>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</si>
  <si>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</si>
  <si>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</si>
  <si>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</si>
  <si>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</si>
  <si>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</si>
  <si>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</si>
  <si>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</si>
  <si>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</si>
  <si>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</si>
  <si>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</si>
  <si>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</si>
  <si>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</si>
  <si>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</si>
  <si>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</si>
  <si>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</si>
  <si>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</si>
  <si>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</si>
  <si>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</si>
  <si>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</si>
  <si>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</si>
  <si>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</si>
  <si>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</si>
  <si>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</si>
  <si>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</si>
  <si>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</si>
  <si>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</si>
  <si>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</si>
  <si>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</si>
  <si>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</si>
  <si>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</si>
  <si>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</si>
  <si>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</si>
  <si>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</si>
  <si>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</si>
  <si>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</si>
  <si>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</si>
  <si>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</si>
  <si>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</si>
  <si>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</si>
  <si>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</si>
  <si>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</si>
  <si>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</si>
  <si>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</si>
  <si>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</si>
  <si>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</si>
  <si>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</si>
  <si>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</si>
  <si>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</si>
  <si>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</si>
  <si>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</si>
  <si>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</si>
  <si>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</si>
  <si>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</si>
  <si>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</si>
  <si>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</si>
  <si>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</si>
  <si>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</si>
  <si>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</si>
  <si>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</si>
  <si>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</si>
  <si>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</si>
  <si>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</si>
  <si>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</si>
  <si>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</si>
  <si>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</si>
  <si>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</si>
  <si>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</si>
  <si>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</si>
  <si>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</si>
  <si>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</si>
  <si>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</si>
  <si>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</si>
  <si>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</si>
  <si>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</si>
  <si>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</si>
  <si>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</si>
  <si>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</si>
  <si>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</si>
  <si>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</si>
  <si>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</si>
  <si>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</si>
  <si>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</si>
  <si>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</si>
  <si>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</si>
  <si>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</si>
  <si>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</si>
  <si>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</si>
  <si>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</si>
  <si>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</si>
  <si>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</si>
  <si>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</si>
  <si>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</si>
  <si>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</si>
  <si>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</si>
  <si>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</si>
  <si>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</si>
  <si>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</si>
  <si>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</si>
  <si>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</si>
  <si>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</si>
  <si>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</si>
  <si>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</si>
  <si>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</si>
  <si>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</si>
  <si>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</si>
  <si>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</si>
  <si>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</si>
  <si>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</si>
  <si>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</si>
  <si>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</si>
  <si>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</si>
  <si>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</si>
  <si>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</si>
  <si>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</si>
  <si>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</si>
  <si>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</si>
  <si>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</si>
  <si>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</si>
  <si>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</si>
  <si>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</si>
  <si>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</si>
  <si>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</si>
  <si>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</si>
  <si>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</si>
  <si>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</si>
  <si>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</si>
  <si>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</si>
  <si>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</si>
  <si>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</si>
  <si>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</si>
  <si>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</si>
  <si>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</si>
  <si>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</si>
  <si>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</si>
  <si>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</si>
  <si>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</si>
  <si>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</si>
  <si>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</si>
  <si>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</si>
  <si>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</si>
  <si>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</si>
  <si>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</si>
  <si>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</si>
  <si>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</si>
  <si>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</si>
  <si>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</si>
  <si>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</si>
  <si>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</si>
  <si>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</si>
  <si>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</si>
  <si>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</si>
  <si>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</si>
  <si>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</si>
  <si>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</si>
  <si>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</si>
  <si>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</si>
  <si>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</si>
  <si>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</si>
  <si>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</si>
  <si>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</si>
  <si>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</si>
  <si>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</si>
  <si>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</si>
  <si>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</si>
  <si>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</si>
  <si>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</si>
  <si>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</si>
  <si>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</si>
  <si>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</si>
  <si>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</si>
  <si>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</si>
  <si>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</si>
  <si>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</si>
  <si>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</si>
  <si>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</si>
  <si>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</si>
  <si>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</si>
  <si>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</si>
  <si>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</si>
  <si>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</si>
  <si>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</si>
  <si>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</si>
  <si>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</si>
  <si>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</si>
  <si>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</si>
  <si>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</si>
  <si>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</si>
  <si>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</si>
  <si>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</si>
  <si>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</si>
  <si>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</si>
  <si>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</si>
  <si>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</si>
  <si>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</si>
  <si>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</si>
  <si>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</si>
  <si>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</si>
  <si>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</si>
  <si>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</si>
  <si>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</si>
  <si>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</si>
  <si>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</si>
  <si>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</si>
  <si>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</si>
  <si>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</si>
  <si>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</si>
  <si>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</si>
  <si>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</si>
  <si>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</si>
  <si>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</si>
  <si>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</si>
  <si>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</si>
  <si>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</si>
  <si>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</si>
  <si>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</si>
  <si>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</si>
  <si>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</si>
  <si>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</si>
  <si>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</si>
  <si>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</si>
  <si>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</si>
  <si>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</si>
  <si>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</si>
  <si>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</si>
  <si>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</si>
  <si>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</si>
  <si>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</si>
  <si>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</si>
  <si>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</si>
  <si>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</si>
  <si>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</si>
  <si>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</si>
  <si>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</si>
  <si>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</si>
  <si>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</si>
  <si>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</si>
  <si>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</si>
  <si>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</si>
  <si>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</si>
  <si>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</si>
  <si>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</si>
  <si>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</si>
  <si>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</si>
  <si>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</si>
  <si>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</si>
  <si>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</si>
  <si>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</si>
  <si>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</si>
  <si>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</si>
  <si>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</si>
  <si>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</si>
  <si>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</si>
  <si>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</si>
  <si>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</si>
  <si>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</si>
  <si>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</si>
  <si>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</si>
  <si>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</si>
  <si>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</si>
  <si>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</si>
  <si>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</si>
  <si>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</si>
  <si>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</si>
  <si>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</si>
  <si>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</si>
  <si>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</si>
  <si>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</si>
  <si>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</si>
  <si>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</si>
  <si>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</si>
  <si>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</si>
  <si>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</si>
  <si>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</si>
  <si>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</si>
  <si>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</si>
  <si>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</si>
  <si>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</si>
  <si>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</si>
  <si>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</si>
  <si>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</si>
  <si>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</si>
  <si>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</si>
  <si>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</si>
  <si>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</si>
  <si>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</si>
  <si>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</si>
  <si>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</si>
  <si>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</si>
  <si>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</si>
  <si>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</si>
  <si>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</si>
  <si>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</si>
  <si>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</si>
  <si>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</si>
  <si>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</si>
  <si>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</si>
  <si>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</si>
  <si>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</si>
  <si>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</si>
  <si>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</si>
  <si>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</si>
  <si>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</si>
  <si>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</si>
  <si>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</si>
  <si>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</si>
  <si>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</si>
  <si>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</si>
  <si>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</si>
  <si>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</si>
  <si>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</si>
  <si>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</si>
  <si>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</si>
  <si>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</si>
  <si>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</si>
  <si>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</si>
  <si>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</si>
  <si>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</si>
  <si>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</si>
  <si>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</si>
  <si>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</si>
  <si>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</si>
  <si>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</si>
  <si>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</si>
  <si>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</si>
  <si>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</si>
  <si>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</si>
  <si>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</si>
  <si>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</si>
  <si>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</si>
  <si>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</si>
  <si>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</si>
  <si>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</si>
  <si>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</si>
  <si>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</si>
  <si>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</si>
  <si>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</si>
  <si>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</si>
  <si>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</si>
  <si>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</si>
  <si>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</si>
  <si>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</si>
  <si>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</si>
  <si>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</si>
  <si>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</si>
  <si>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</si>
  <si>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</si>
  <si>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</si>
  <si>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</si>
  <si>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</si>
  <si>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</si>
  <si>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</si>
  <si>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</si>
  <si>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</si>
  <si>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</si>
  <si>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</si>
  <si>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</si>
  <si>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</si>
  <si>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</si>
  <si>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</si>
  <si>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</si>
  <si>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</si>
  <si>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</si>
  <si>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</si>
  <si>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</si>
  <si>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</si>
  <si>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</si>
  <si>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</si>
  <si>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</si>
  <si>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</si>
  <si>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</si>
  <si>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</si>
  <si>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</si>
  <si>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</si>
  <si>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</si>
  <si>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</si>
  <si>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</si>
  <si>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</si>
  <si>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</si>
  <si>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</si>
  <si>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</si>
  <si>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</si>
  <si>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</si>
  <si>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</si>
  <si>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</si>
  <si>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</si>
  <si>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</si>
  <si>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</si>
  <si>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</si>
  <si>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</si>
  <si>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</si>
  <si>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</si>
  <si>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</si>
  <si>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</si>
  <si>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</si>
  <si>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</si>
  <si>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</si>
  <si>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</si>
  <si>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</si>
  <si>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</si>
  <si>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</si>
  <si>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</si>
  <si>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</si>
  <si>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</si>
  <si>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</si>
  <si>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</si>
  <si>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</si>
  <si>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</si>
  <si>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</si>
  <si>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</si>
  <si>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</si>
  <si>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</si>
  <si>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</si>
  <si>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</si>
  <si>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</si>
  <si>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</si>
  <si>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</si>
  <si>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</si>
  <si>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</si>
  <si>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</si>
  <si>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</si>
  <si>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</si>
  <si>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</si>
  <si>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</si>
  <si>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</si>
  <si>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</si>
  <si>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</si>
  <si>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</si>
  <si>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</si>
  <si>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</si>
  <si>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</si>
  <si>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</si>
  <si>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</si>
  <si>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</si>
  <si>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</si>
  <si>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</si>
  <si>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</si>
  <si>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</si>
  <si>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</si>
  <si>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</si>
  <si>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</si>
  <si>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</si>
  <si>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</si>
  <si>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</si>
  <si>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</si>
  <si>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</si>
  <si>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</si>
  <si>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</si>
  <si>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</si>
  <si>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</si>
  <si>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</si>
  <si>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</si>
  <si>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</si>
  <si>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</si>
  <si>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</si>
  <si>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</si>
  <si>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</si>
  <si>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</si>
  <si>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</si>
  <si>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</si>
  <si>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</si>
  <si>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</si>
  <si>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</si>
  <si>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</si>
  <si>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</si>
  <si>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</si>
  <si>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</si>
  <si>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</si>
  <si>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</si>
  <si>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</si>
  <si>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</si>
  <si>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</si>
  <si>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</si>
  <si>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</si>
  <si>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</si>
  <si>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</si>
  <si>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</si>
  <si>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</si>
  <si>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</si>
  <si>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</si>
  <si>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</si>
  <si>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</si>
  <si>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</si>
  <si>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</si>
  <si>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</si>
  <si>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</si>
  <si>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</si>
  <si>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</si>
  <si>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</si>
  <si>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</si>
  <si>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</si>
  <si>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</si>
  <si>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</si>
  <si>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</si>
  <si>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</si>
  <si>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</si>
  <si>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</si>
  <si>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</si>
  <si>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</si>
  <si>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</si>
  <si>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</si>
  <si>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</si>
  <si>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</si>
  <si>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</si>
  <si>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</si>
  <si>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</si>
  <si>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</si>
  <si>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</si>
  <si>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</si>
  <si>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</si>
  <si>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</si>
  <si>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</si>
  <si>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</si>
  <si>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</si>
  <si>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</si>
  <si>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</si>
  <si>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</si>
  <si>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</si>
  <si>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</si>
  <si>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</si>
  <si>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</si>
  <si>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</si>
  <si>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</si>
  <si>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</si>
  <si>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</si>
  <si>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</si>
  <si>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</si>
  <si>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</si>
  <si>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</si>
  <si>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</si>
  <si>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</si>
  <si>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</si>
  <si>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</si>
  <si>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</si>
  <si>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</si>
  <si>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</si>
  <si>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</si>
  <si>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</si>
  <si>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</si>
  <si>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</si>
  <si>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</si>
  <si>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</si>
  <si>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</si>
  <si>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</si>
  <si>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</si>
  <si>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</si>
  <si>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</si>
  <si>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</si>
  <si>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</si>
  <si>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</si>
  <si>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</si>
  <si>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</si>
  <si>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</si>
  <si>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</si>
  <si>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</si>
  <si>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</si>
  <si>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</si>
  <si>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</si>
  <si>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</si>
  <si>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</si>
  <si>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</si>
  <si>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</si>
  <si>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</si>
  <si>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</si>
  <si>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</si>
  <si>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</si>
  <si>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</si>
  <si>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</si>
  <si>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</si>
  <si>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</si>
  <si>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</si>
  <si>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</si>
  <si>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</si>
  <si>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</si>
  <si>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</si>
  <si>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</si>
  <si>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</si>
  <si>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</si>
  <si>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</si>
  <si>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</si>
  <si>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</si>
  <si>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</si>
  <si>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</si>
  <si>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</si>
  <si>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</si>
  <si>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</si>
  <si>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</si>
  <si>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</si>
  <si>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</si>
  <si>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</si>
  <si>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</si>
  <si>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</si>
  <si>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</si>
  <si>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</si>
  <si>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</si>
  <si>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</si>
  <si>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</si>
  <si>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</si>
  <si>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</si>
  <si>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</si>
  <si>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</si>
  <si>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</si>
  <si>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</si>
  <si>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</si>
  <si>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</si>
  <si>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</si>
  <si>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</si>
  <si>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</si>
  <si>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</si>
  <si>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</si>
  <si>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</si>
  <si>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</si>
  <si>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</si>
  <si>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</si>
  <si>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</si>
  <si>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</si>
  <si>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</si>
  <si>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</si>
  <si>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</si>
  <si>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</si>
  <si>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</si>
  <si>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</si>
  <si>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</si>
  <si>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</si>
  <si>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</si>
  <si>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</si>
  <si>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</si>
  <si>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</si>
  <si>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</si>
  <si>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</si>
  <si>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</si>
  <si>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</si>
  <si>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</si>
  <si>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</si>
  <si>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</si>
  <si>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</si>
  <si>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</si>
  <si>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</si>
  <si>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</si>
  <si>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</si>
  <si>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</si>
  <si>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</si>
  <si>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</si>
  <si>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</si>
  <si>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</si>
  <si>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</si>
  <si>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</si>
  <si>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</si>
  <si>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</si>
  <si>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</si>
  <si>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</si>
  <si>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</si>
  <si>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</si>
  <si>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</si>
  <si>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</si>
  <si>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</si>
  <si>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</si>
  <si>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</si>
  <si>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</si>
  <si>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</si>
  <si>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</si>
  <si>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</si>
  <si>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</si>
  <si>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</si>
  <si>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</si>
  <si>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</si>
  <si>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</si>
  <si>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</si>
  <si>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</si>
  <si>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</si>
  <si>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</si>
  <si>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</si>
  <si>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</si>
  <si>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</si>
  <si>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</si>
  <si>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</si>
  <si>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</si>
  <si>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</si>
  <si>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</si>
  <si>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</si>
  <si>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</si>
  <si>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</si>
  <si>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</si>
  <si>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</si>
  <si>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</si>
  <si>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</si>
  <si>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</si>
  <si>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</si>
  <si>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</si>
  <si>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</si>
  <si>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</si>
  <si>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</si>
  <si>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</si>
  <si>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</si>
  <si>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</si>
  <si>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</si>
  <si>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</si>
  <si>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</si>
  <si>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</si>
  <si>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</si>
  <si>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</si>
  <si>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</si>
  <si>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</si>
  <si>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</si>
  <si>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</si>
  <si>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</si>
  <si>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</si>
  <si>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</si>
  <si>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</si>
  <si>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</si>
  <si>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</si>
  <si>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</si>
  <si>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</si>
  <si>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</si>
  <si>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</si>
  <si>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</si>
  <si>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</si>
  <si>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</si>
  <si>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</si>
  <si>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</si>
  <si>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</si>
  <si>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</si>
  <si>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</si>
  <si>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</si>
  <si>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</si>
  <si>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</si>
  <si>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</si>
  <si>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</si>
  <si>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</si>
  <si>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</si>
  <si>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</si>
  <si>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</si>
  <si>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</si>
  <si>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</si>
  <si>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</si>
  <si>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</si>
  <si>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</si>
  <si>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</si>
  <si>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</si>
  <si>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</si>
  <si>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</si>
  <si>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</si>
  <si>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</si>
  <si>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</si>
  <si>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</si>
  <si>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</si>
  <si>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</si>
  <si>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</si>
  <si>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</si>
  <si>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</si>
  <si>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</si>
  <si>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</si>
  <si>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</si>
  <si>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</si>
  <si>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</si>
  <si>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</si>
  <si>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</si>
  <si>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</si>
  <si>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</si>
  <si>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</si>
  <si>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</si>
  <si>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</si>
  <si>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</si>
  <si>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</si>
  <si>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</si>
  <si>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</si>
  <si>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</si>
  <si>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</si>
  <si>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</si>
  <si>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</si>
  <si>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</si>
  <si>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</si>
  <si>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</si>
  <si>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</si>
  <si>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</si>
  <si>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</si>
  <si>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</si>
  <si>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</si>
  <si>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</si>
  <si>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</si>
  <si>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</si>
  <si>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</si>
  <si>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</si>
  <si>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</si>
  <si>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</si>
  <si>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</si>
  <si>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</si>
  <si>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</si>
  <si>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</si>
  <si>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</si>
  <si>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</si>
  <si>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</si>
  <si>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</si>
  <si>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</si>
  <si>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</si>
  <si>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</si>
  <si>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</si>
  <si>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</si>
  <si>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</si>
  <si>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</si>
  <si>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</si>
  <si>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</si>
  <si>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</si>
  <si>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</si>
  <si>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</si>
  <si>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</si>
  <si>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</si>
  <si>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</si>
  <si>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</si>
  <si>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</si>
  <si>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</si>
  <si>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</si>
  <si>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</si>
  <si>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</si>
  <si>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</si>
  <si>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</si>
  <si>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</si>
  <si>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</si>
  <si>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</si>
  <si>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</si>
  <si>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</si>
  <si>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</si>
  <si>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</si>
  <si>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</si>
  <si>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</si>
  <si>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</si>
  <si>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</si>
  <si>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</si>
  <si>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</si>
  <si>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</si>
  <si>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</si>
  <si>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</si>
  <si>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</si>
  <si>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</si>
  <si>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</si>
  <si>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</si>
  <si>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</si>
  <si>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</si>
  <si>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</si>
  <si>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</si>
  <si>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</si>
  <si>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</si>
  <si>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</si>
  <si>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</si>
  <si>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</si>
  <si>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</si>
  <si>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</si>
  <si>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</si>
  <si>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</si>
  <si>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</si>
  <si>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</si>
  <si>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</si>
  <si>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</si>
  <si>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</si>
  <si>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</si>
  <si>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</si>
  <si>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</si>
  <si>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</si>
  <si>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</si>
  <si>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</si>
  <si>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</si>
  <si>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</si>
  <si>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</si>
  <si>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</si>
  <si>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</si>
  <si>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</si>
  <si>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</si>
  <si>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</si>
  <si>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</si>
  <si>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</si>
  <si>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</si>
  <si>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</si>
  <si>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</si>
  <si>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</si>
  <si>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</si>
  <si>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</si>
  <si>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</si>
  <si>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</si>
  <si>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</si>
  <si>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</si>
  <si>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</si>
  <si>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</si>
  <si>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</si>
  <si>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</si>
  <si>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</si>
  <si>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</si>
  <si>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</si>
  <si>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</si>
  <si>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</si>
  <si>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</si>
  <si>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</si>
  <si>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</si>
  <si>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</si>
  <si>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</si>
  <si>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</si>
  <si>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</si>
  <si>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</si>
  <si>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</si>
  <si>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</si>
  <si>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</si>
  <si>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</si>
  <si>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</si>
  <si>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</si>
  <si>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</si>
  <si>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</si>
  <si>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</si>
  <si>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</si>
  <si>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</si>
  <si>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</si>
  <si>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</si>
  <si>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</si>
  <si>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</si>
  <si>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</si>
  <si>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</si>
  <si>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</si>
  <si>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</si>
  <si>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</si>
  <si>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</si>
  <si>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</si>
  <si>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</si>
  <si>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</si>
  <si>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</si>
  <si>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</si>
  <si>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</si>
  <si>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</si>
  <si>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</si>
  <si>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</si>
  <si>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</si>
  <si>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</si>
  <si>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</si>
  <si>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</si>
  <si>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</si>
  <si>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</si>
  <si>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</si>
  <si>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</si>
  <si>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</si>
  <si>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</si>
  <si>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</si>
  <si>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</si>
  <si>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</si>
  <si>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</si>
  <si>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</si>
  <si>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</si>
  <si>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</si>
  <si>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</si>
  <si>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</si>
  <si>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</si>
  <si>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</si>
  <si>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</si>
  <si>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</si>
  <si>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</si>
  <si>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</si>
  <si>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</si>
  <si>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</si>
  <si>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</si>
  <si>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</si>
  <si>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</si>
  <si>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</si>
  <si>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</si>
  <si>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</si>
  <si>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</si>
  <si>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</si>
  <si>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</si>
  <si>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</si>
  <si>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</si>
  <si>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</si>
  <si>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</si>
  <si>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</si>
  <si>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</si>
  <si>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</si>
  <si>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</si>
  <si>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</si>
  <si>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</si>
  <si>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</si>
  <si>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</si>
  <si>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</si>
  <si>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</si>
  <si>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</si>
  <si>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</si>
  <si>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</si>
  <si>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</si>
  <si>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</si>
  <si>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</si>
  <si>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</si>
  <si>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</si>
  <si>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</si>
  <si>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</si>
  <si>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</si>
  <si>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</si>
  <si>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</si>
  <si>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</si>
  <si>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</si>
  <si>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</si>
  <si>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</si>
  <si>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</si>
  <si>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</si>
  <si>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</si>
  <si>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</si>
  <si>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</si>
  <si>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</si>
  <si>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</si>
  <si>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</si>
  <si>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</si>
  <si>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</si>
  <si>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</si>
  <si>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</si>
  <si>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</si>
  <si>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</si>
  <si>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</si>
  <si>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</si>
  <si>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</si>
  <si>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</si>
  <si>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</si>
  <si>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</si>
  <si>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</si>
  <si>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</si>
  <si>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</si>
  <si>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</si>
  <si>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</si>
  <si>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</si>
  <si>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</si>
  <si>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</si>
  <si>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</si>
  <si>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</si>
  <si>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</si>
  <si>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</si>
  <si>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</si>
  <si>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</si>
  <si>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</si>
  <si>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</si>
  <si>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</si>
  <si>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</si>
  <si>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</si>
  <si>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</si>
  <si>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</si>
  <si>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</si>
  <si>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</si>
  <si>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</si>
  <si>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</si>
  <si>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</si>
  <si>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</si>
  <si>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</si>
  <si>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</si>
  <si>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</si>
  <si>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</si>
  <si>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</si>
  <si>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</si>
  <si>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</si>
  <si>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</si>
  <si>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</si>
  <si>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</si>
  <si>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</si>
  <si>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</si>
  <si>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</si>
  <si>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</si>
  <si>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</si>
  <si>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</si>
  <si>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</si>
  <si>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</si>
  <si>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</si>
  <si>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</si>
  <si>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</si>
  <si>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</si>
  <si>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</si>
  <si>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</si>
  <si>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</si>
  <si>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</si>
  <si>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</si>
  <si>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</si>
  <si>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</si>
  <si>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</si>
  <si>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</si>
  <si>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</si>
  <si>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</si>
  <si>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</si>
  <si>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</si>
  <si>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</si>
  <si>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</si>
  <si>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</si>
  <si>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</si>
  <si>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</si>
  <si>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</si>
  <si>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</si>
  <si>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</si>
  <si>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</si>
  <si>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</si>
  <si>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</si>
  <si>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</si>
  <si>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</si>
  <si>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</si>
  <si>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</si>
  <si>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</si>
  <si>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</si>
  <si>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</si>
  <si>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</si>
  <si>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</si>
  <si>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</si>
  <si>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</si>
  <si>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</si>
  <si>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</si>
  <si>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</si>
  <si>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</si>
  <si>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</si>
  <si>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</si>
  <si>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</si>
  <si>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</si>
  <si>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</si>
  <si>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</si>
  <si>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</si>
  <si>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</si>
  <si>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</si>
  <si>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</si>
  <si>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</si>
  <si>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</si>
  <si>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</si>
  <si>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</si>
  <si>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</si>
  <si>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</si>
  <si>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</si>
  <si>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</si>
  <si>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</si>
  <si>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</si>
  <si>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</si>
  <si>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</si>
  <si>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</si>
  <si>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</si>
  <si>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</si>
  <si>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</si>
  <si>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</si>
  <si>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</si>
  <si>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</si>
  <si>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</si>
  <si>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</si>
  <si>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</si>
  <si>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</si>
  <si>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</si>
  <si>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</si>
  <si>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</si>
  <si>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</si>
  <si>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</si>
  <si>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</si>
  <si>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</si>
  <si>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</si>
  <si>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</si>
  <si>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</si>
  <si>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</si>
  <si>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</si>
  <si>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</si>
  <si>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</si>
  <si>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</si>
  <si>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</si>
  <si>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</si>
  <si>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</si>
  <si>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</si>
  <si>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</si>
  <si>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</si>
  <si>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</si>
  <si>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</si>
  <si>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</si>
  <si>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</si>
  <si>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</si>
  <si>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</si>
  <si>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</si>
  <si>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</si>
  <si>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</si>
  <si>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</si>
  <si>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</si>
  <si>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</si>
  <si>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</si>
  <si>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</si>
  <si>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</si>
  <si>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</si>
  <si>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</si>
  <si>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</si>
  <si>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</si>
  <si>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</si>
  <si>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</si>
  <si>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</si>
  <si>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</si>
  <si>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</si>
  <si>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</si>
  <si>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</si>
  <si>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</si>
  <si>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</si>
  <si>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</si>
  <si>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</si>
  <si>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</si>
  <si>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</si>
  <si>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</si>
  <si>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</si>
  <si>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</si>
  <si>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</si>
  <si>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</si>
  <si>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</si>
  <si>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</si>
  <si>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</si>
  <si>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</si>
  <si>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</si>
  <si>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</si>
  <si>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</si>
  <si>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</si>
  <si>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</si>
  <si>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</si>
  <si>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</si>
  <si>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</si>
  <si>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</si>
  <si>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</si>
  <si>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</si>
  <si>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</si>
  <si>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</si>
  <si>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</si>
  <si>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</si>
  <si>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</si>
  <si>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</si>
  <si>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</si>
  <si>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</si>
  <si>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</si>
  <si>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</si>
  <si>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</si>
  <si>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</si>
  <si>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</si>
  <si>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</si>
  <si>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</si>
  <si>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</si>
  <si>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</si>
  <si>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</si>
  <si>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</si>
  <si>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</si>
  <si>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</si>
  <si>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</si>
  <si>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</si>
  <si>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</si>
  <si>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</si>
  <si>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</si>
  <si>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</si>
  <si>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</si>
  <si>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</si>
  <si>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</si>
  <si>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</si>
  <si>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</si>
  <si>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</si>
  <si>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</si>
  <si>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</si>
  <si>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</si>
  <si>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</si>
  <si>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</si>
  <si>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</si>
  <si>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</si>
  <si>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</si>
  <si>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</si>
  <si>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</si>
  <si>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</si>
  <si>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</si>
  <si>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</si>
  <si>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</si>
  <si>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</si>
  <si>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</si>
  <si>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</si>
  <si>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</si>
  <si>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</si>
  <si>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</si>
  <si>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</si>
  <si>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</si>
  <si>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</si>
  <si>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</si>
  <si>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</si>
  <si>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</si>
  <si>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</si>
  <si>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</si>
  <si>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</si>
  <si>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</si>
  <si>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</si>
  <si>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</si>
  <si>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</si>
  <si>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</si>
  <si>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</si>
  <si>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</si>
  <si>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</si>
  <si>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</si>
  <si>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</si>
  <si>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</si>
  <si>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</si>
  <si>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</si>
  <si>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</si>
  <si>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</si>
  <si>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</si>
  <si>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</si>
  <si>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</si>
  <si>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</si>
  <si>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</si>
  <si>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</si>
  <si>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</si>
  <si>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</si>
  <si>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</si>
  <si>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</si>
  <si>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</si>
  <si>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</si>
  <si>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</si>
  <si>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</si>
  <si>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</si>
  <si>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</si>
  <si>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</si>
  <si>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</si>
  <si>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</si>
  <si>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</si>
  <si>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</si>
  <si>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</si>
  <si>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</si>
  <si>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</si>
  <si>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</si>
  <si>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</si>
  <si>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</si>
  <si>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</si>
  <si>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</si>
  <si>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</si>
  <si>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</si>
  <si>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</si>
  <si>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</si>
  <si>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</si>
  <si>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</si>
  <si>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</si>
  <si>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</si>
  <si>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</si>
  <si>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</si>
  <si>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</si>
  <si>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</si>
  <si>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</si>
  <si>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</si>
  <si>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</si>
  <si>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</si>
  <si>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</si>
  <si>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</si>
  <si>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</si>
  <si>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</si>
  <si>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</si>
  <si>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</si>
  <si>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</si>
  <si>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</si>
  <si>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</si>
  <si>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</si>
  <si>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</si>
  <si>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</si>
  <si>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</si>
  <si>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</si>
  <si>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</si>
  <si>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</si>
  <si>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</si>
  <si>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</si>
  <si>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</si>
  <si>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</si>
  <si>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</si>
  <si>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</si>
  <si>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</si>
  <si>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</si>
  <si>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</si>
  <si>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</si>
  <si>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</si>
  <si>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</si>
  <si>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</si>
  <si>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</si>
  <si>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</si>
  <si>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</si>
  <si>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</si>
  <si>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</si>
  <si>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</si>
  <si>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</si>
  <si>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</si>
  <si>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</si>
  <si>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</si>
  <si>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</si>
  <si>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</si>
  <si>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</si>
  <si>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</si>
  <si>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</si>
  <si>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</si>
  <si>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</si>
  <si>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</si>
  <si>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</si>
  <si>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</si>
  <si>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</si>
  <si>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</si>
  <si>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</si>
  <si>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</si>
  <si>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</si>
  <si>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</si>
  <si>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</si>
  <si>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</si>
  <si>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</si>
  <si>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</si>
  <si>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</si>
  <si>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</si>
  <si>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</si>
  <si>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</si>
  <si>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</si>
  <si>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</si>
  <si>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</si>
  <si>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</si>
  <si>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</si>
  <si>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</si>
  <si>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</si>
  <si>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</si>
  <si>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</si>
  <si>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</si>
  <si>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</si>
  <si>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</si>
  <si>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</si>
  <si>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</si>
  <si>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</si>
  <si>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</si>
  <si>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</si>
  <si>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</si>
  <si>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</si>
  <si>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</si>
  <si>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</si>
  <si>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</si>
  <si>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</si>
  <si>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</si>
  <si>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</si>
  <si>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</si>
  <si>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</si>
  <si>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</si>
  <si>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</si>
  <si>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</si>
  <si>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</si>
  <si>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</si>
  <si>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</si>
  <si>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</si>
  <si>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</si>
  <si>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</si>
  <si>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</si>
  <si>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</si>
  <si>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</si>
  <si>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</si>
  <si>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</si>
  <si>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</si>
  <si>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</si>
  <si>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</si>
  <si>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</si>
  <si>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</si>
  <si>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</si>
  <si>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</si>
  <si>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</si>
  <si>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</si>
  <si>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</si>
  <si>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</si>
  <si>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</si>
  <si>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</si>
  <si>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</si>
  <si>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</si>
  <si>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</si>
  <si>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</si>
  <si>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</si>
  <si>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</si>
  <si>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</si>
  <si>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</si>
  <si>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</si>
  <si>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</si>
  <si>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</si>
  <si>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</si>
  <si>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</si>
  <si>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</si>
  <si>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</si>
  <si>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</si>
  <si>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</si>
  <si>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</si>
  <si>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</si>
  <si>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</si>
  <si>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</si>
  <si>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</si>
  <si>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</si>
  <si>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</si>
  <si>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</si>
  <si>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</si>
  <si>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</si>
  <si>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</si>
  <si>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</si>
  <si>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</si>
  <si>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</si>
  <si>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</si>
  <si>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</si>
  <si>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</si>
  <si>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</si>
  <si>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</si>
  <si>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</si>
  <si>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</si>
  <si>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</si>
  <si>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</si>
  <si>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</si>
  <si>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</si>
  <si>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</si>
  <si>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</si>
  <si>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</si>
  <si>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</si>
  <si>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</si>
  <si>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</si>
  <si>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</si>
  <si>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</si>
  <si>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</si>
  <si>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</si>
  <si>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</si>
  <si>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</si>
  <si>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</si>
  <si>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</si>
  <si>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</si>
  <si>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</si>
  <si>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</si>
  <si>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</si>
  <si>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</si>
  <si>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</si>
  <si>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</si>
  <si>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</si>
  <si>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</si>
  <si>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</si>
  <si>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</si>
  <si>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</si>
  <si>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</si>
  <si>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</si>
  <si>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</si>
  <si>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</si>
  <si>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</si>
  <si>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</si>
  <si>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</si>
  <si>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</si>
  <si>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</si>
  <si>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</si>
  <si>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</si>
  <si>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</si>
  <si>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</si>
  <si>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</si>
  <si>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</si>
  <si>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</si>
  <si>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</si>
  <si>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</si>
  <si>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</si>
  <si>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</si>
  <si>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</si>
  <si>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</si>
  <si>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</si>
  <si>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</si>
  <si>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</si>
  <si>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</si>
  <si>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</si>
  <si>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</si>
  <si>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</si>
  <si>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</si>
  <si>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</si>
  <si>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</si>
  <si>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</si>
  <si>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</si>
  <si>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</si>
  <si>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</si>
  <si>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</si>
  <si>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</si>
  <si>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</si>
  <si>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</si>
  <si>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</si>
  <si>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</si>
  <si>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</si>
  <si>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</si>
  <si>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</si>
  <si>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</si>
  <si>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</si>
  <si>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</si>
  <si>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</si>
  <si>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</si>
  <si>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</si>
  <si>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</si>
  <si>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</si>
  <si>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</si>
  <si>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</si>
  <si>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</si>
  <si>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</si>
  <si>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</si>
  <si>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</si>
  <si>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</si>
  <si>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</si>
  <si>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</si>
  <si>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</si>
  <si>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</si>
  <si>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</si>
  <si>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</si>
  <si>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</si>
  <si>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</si>
  <si>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</si>
  <si>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</si>
  <si>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</si>
  <si>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</si>
  <si>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</si>
  <si>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</si>
  <si>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</si>
  <si>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</si>
  <si>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</si>
  <si>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</si>
  <si>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</si>
  <si>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</si>
  <si>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</si>
  <si>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</si>
  <si>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</si>
  <si>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</si>
  <si>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</si>
  <si>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</si>
  <si>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</si>
  <si>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</si>
  <si>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</si>
  <si>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</si>
  <si>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</si>
  <si>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</si>
  <si>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</si>
  <si>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</si>
  <si>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</si>
  <si>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</si>
  <si>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</si>
  <si>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</si>
  <si>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</si>
  <si>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</si>
  <si>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</si>
  <si>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</si>
  <si>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</si>
  <si>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</si>
  <si>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</si>
  <si>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</si>
  <si>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</si>
  <si>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</si>
  <si>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</si>
  <si>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</si>
  <si>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</si>
  <si>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</si>
  <si>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</si>
  <si>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</si>
  <si>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</si>
  <si>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</si>
  <si>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</si>
  <si>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</si>
  <si>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</si>
  <si>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</si>
  <si>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</si>
  <si>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</si>
  <si>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</si>
  <si>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</si>
  <si>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</si>
  <si>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</si>
  <si>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</si>
  <si>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</si>
  <si>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</si>
  <si>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</si>
  <si>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</si>
  <si>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</si>
  <si>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</si>
  <si>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</si>
  <si>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</si>
  <si>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</si>
  <si>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</si>
  <si>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</si>
  <si>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</si>
  <si>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</si>
  <si>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</si>
  <si>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</si>
  <si>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</si>
  <si>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</si>
  <si>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</si>
  <si>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</si>
  <si>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</si>
  <si>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</si>
  <si>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</si>
  <si>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</si>
  <si>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</si>
  <si>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</si>
  <si>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</si>
  <si>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</si>
  <si>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</si>
  <si>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</si>
  <si>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</si>
  <si>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</si>
  <si>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</si>
  <si>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</si>
  <si>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</si>
  <si>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</si>
  <si>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</si>
  <si>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</si>
  <si>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</si>
  <si>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</si>
  <si>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</si>
  <si>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</si>
  <si>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</si>
  <si>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</si>
  <si>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</si>
  <si>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</si>
  <si>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</si>
  <si>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</si>
  <si>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</si>
  <si>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</si>
  <si>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</si>
  <si>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</si>
  <si>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</si>
  <si>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</si>
  <si>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</si>
  <si>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</si>
  <si>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</si>
  <si>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</si>
  <si>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</si>
  <si>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</si>
  <si>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</si>
  <si>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</si>
  <si>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</si>
  <si>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</si>
  <si>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</si>
  <si>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</si>
  <si>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</si>
  <si>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</si>
  <si>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</si>
  <si>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</si>
  <si>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</si>
  <si>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</si>
  <si>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</si>
  <si>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</si>
  <si>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</si>
  <si>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</si>
  <si>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</si>
  <si>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</si>
  <si>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</si>
  <si>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</si>
  <si>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</si>
  <si>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</si>
  <si>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</si>
  <si>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</si>
  <si>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</si>
  <si>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</si>
  <si>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</si>
  <si>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</si>
  <si>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</si>
  <si>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</si>
  <si>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</si>
  <si>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</si>
  <si>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</si>
  <si>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</si>
  <si>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</si>
  <si>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</si>
  <si>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</si>
  <si>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</si>
  <si>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</si>
  <si>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</si>
  <si>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</si>
  <si>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</si>
  <si>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</si>
  <si>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</si>
  <si>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</si>
  <si>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</si>
  <si>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</si>
  <si>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</si>
  <si>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</si>
  <si>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</si>
  <si>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</si>
  <si>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</si>
  <si>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</si>
  <si>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</si>
  <si>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</si>
  <si>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</si>
  <si>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</si>
  <si>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</si>
  <si>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</si>
  <si>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</si>
  <si>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</si>
  <si>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</si>
  <si>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</si>
  <si>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</si>
  <si>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</si>
  <si>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</si>
  <si>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</si>
  <si>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</si>
  <si>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</si>
  <si>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</si>
  <si>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</si>
  <si>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</si>
  <si>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</si>
  <si>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</si>
  <si>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</si>
  <si>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</si>
  <si>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</si>
  <si>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</si>
  <si>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</si>
  <si>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</si>
  <si>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</si>
  <si>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</si>
  <si>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</si>
  <si>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</si>
  <si>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</si>
  <si>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</si>
  <si>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</si>
  <si>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</si>
  <si>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</si>
  <si>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</si>
  <si>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</si>
  <si>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</si>
  <si>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</si>
  <si>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</si>
  <si>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</si>
  <si>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</si>
  <si>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</si>
  <si>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</si>
  <si>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</si>
  <si>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</si>
  <si>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</si>
  <si>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</si>
  <si>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</si>
  <si>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</si>
  <si>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</si>
  <si>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</si>
  <si>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</si>
  <si>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</si>
  <si>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</si>
  <si>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</si>
  <si>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</si>
  <si>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</si>
  <si>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</si>
  <si>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</si>
  <si>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</si>
  <si>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</si>
  <si>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</si>
  <si>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</si>
  <si>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</si>
  <si>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</si>
  <si>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</si>
  <si>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</si>
  <si>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</si>
  <si>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</si>
  <si>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</si>
  <si>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</si>
  <si>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</si>
  <si>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</si>
  <si>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</si>
  <si>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</si>
  <si>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</si>
  <si>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</si>
  <si>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</si>
  <si>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</si>
  <si>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</si>
  <si>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</si>
  <si>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</si>
  <si>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</si>
  <si>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</si>
  <si>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</si>
  <si>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</si>
  <si>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</si>
  <si>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</si>
  <si>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</si>
  <si>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</si>
  <si>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</si>
  <si>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</si>
  <si>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</si>
  <si>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</si>
  <si>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</si>
  <si>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</si>
  <si>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</si>
  <si>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</si>
  <si>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</si>
  <si>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</si>
  <si>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</si>
  <si>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</si>
  <si>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</si>
  <si>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</si>
  <si>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</si>
  <si>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</si>
  <si>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</si>
  <si>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</si>
  <si>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</si>
  <si>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</si>
  <si>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</si>
  <si>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</si>
  <si>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</si>
  <si>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</si>
  <si>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</si>
  <si>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</si>
  <si>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</si>
  <si>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</si>
  <si>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</si>
  <si>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</si>
  <si>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</si>
  <si>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</si>
  <si>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</si>
  <si>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</si>
  <si>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</si>
  <si>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</si>
  <si>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</si>
  <si>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</si>
  <si>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</si>
  <si>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</si>
  <si>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</si>
  <si>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</si>
  <si>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</si>
  <si>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</si>
  <si>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</si>
  <si>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</si>
  <si>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</si>
  <si>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</si>
  <si>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</si>
  <si>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</si>
  <si>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</si>
  <si>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</si>
  <si>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</si>
  <si>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</si>
  <si>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</si>
  <si>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</si>
  <si>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</si>
  <si>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</si>
  <si>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</si>
  <si>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</si>
  <si>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</si>
  <si>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</si>
  <si>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</si>
  <si>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</si>
  <si>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</si>
  <si>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</si>
  <si>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</si>
  <si>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</si>
  <si>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</si>
  <si>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</si>
  <si>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</si>
  <si>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</si>
  <si>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</si>
  <si>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</si>
  <si>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</si>
  <si>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</si>
  <si>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</si>
  <si>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</si>
  <si>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</si>
  <si>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</si>
  <si>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</si>
  <si>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</si>
  <si>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</si>
  <si>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</si>
  <si>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</si>
  <si>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</si>
  <si>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</si>
  <si>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</si>
  <si>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</si>
  <si>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</si>
  <si>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</si>
  <si>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</si>
  <si>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</si>
  <si>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</si>
  <si>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</si>
  <si>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</si>
  <si>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</si>
  <si>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</si>
  <si>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</si>
  <si>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</si>
  <si>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</si>
  <si>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</si>
  <si>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</si>
  <si>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</si>
  <si>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</si>
  <si>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</si>
  <si>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</si>
  <si>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</si>
  <si>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</si>
  <si>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</si>
  <si>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</si>
  <si>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</si>
  <si>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</si>
  <si>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</si>
  <si>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</si>
  <si>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</si>
  <si>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</si>
  <si>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</si>
  <si>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</si>
  <si>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</si>
  <si>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</si>
  <si>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</si>
  <si>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</si>
  <si>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</si>
  <si>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</si>
  <si>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</si>
  <si>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</si>
  <si>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</si>
  <si>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</si>
  <si>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</si>
  <si>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</si>
  <si>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</si>
  <si>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</si>
  <si>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</si>
  <si>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</si>
  <si>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</si>
  <si>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</si>
  <si>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</si>
  <si>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</si>
  <si>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</si>
  <si>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</si>
  <si>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</si>
  <si>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</si>
  <si>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</si>
  <si>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</si>
  <si>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</si>
  <si>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</si>
  <si>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</si>
  <si>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</si>
  <si>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</si>
  <si>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</si>
  <si>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</si>
  <si>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</si>
  <si>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</si>
  <si>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</si>
  <si>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</si>
  <si>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</si>
  <si>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</si>
  <si>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</si>
  <si>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</si>
  <si>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</si>
  <si>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</si>
  <si>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</si>
  <si>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</si>
  <si>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</si>
  <si>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</si>
  <si>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</si>
  <si>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</si>
  <si>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</si>
  <si>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</si>
  <si>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</si>
  <si>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</si>
  <si>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</si>
  <si>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</si>
  <si>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</si>
  <si>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</si>
  <si>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</si>
  <si>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</si>
  <si>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</si>
  <si>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</si>
  <si>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</si>
  <si>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</si>
  <si>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</si>
  <si>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</si>
  <si>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</si>
  <si>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</si>
  <si>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</si>
  <si>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</si>
  <si>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</si>
  <si>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</si>
  <si>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</si>
  <si>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</si>
  <si>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</si>
  <si>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</si>
  <si>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</si>
  <si>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</si>
  <si>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</si>
  <si>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</si>
  <si>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</si>
  <si>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</si>
  <si>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</si>
  <si>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</si>
  <si>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</si>
  <si>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</si>
  <si>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</si>
  <si>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</si>
  <si>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</si>
  <si>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</si>
  <si>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</si>
  <si>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</si>
  <si>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</si>
  <si>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</si>
  <si>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</si>
  <si>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</si>
  <si>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</si>
  <si>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</si>
  <si>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</si>
  <si>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</si>
  <si>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</si>
  <si>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</si>
  <si>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</si>
  <si>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</si>
  <si>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</si>
  <si>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</si>
  <si>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</si>
  <si>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</si>
  <si>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</si>
  <si>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</si>
  <si>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</si>
  <si>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</si>
  <si>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</si>
  <si>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</si>
  <si>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</si>
  <si>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</si>
  <si>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</si>
  <si>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</si>
  <si>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</si>
  <si>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</si>
  <si>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</si>
  <si>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</si>
  <si>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</si>
  <si>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</si>
  <si>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</si>
  <si>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</si>
  <si>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</si>
  <si>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</si>
  <si>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</si>
  <si>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</si>
  <si>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</si>
  <si>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</si>
  <si>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</si>
  <si>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</si>
  <si>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</si>
  <si>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</si>
  <si>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</si>
  <si>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</si>
  <si>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</si>
  <si>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</si>
  <si>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</si>
  <si>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</si>
  <si>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</si>
  <si>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</si>
  <si>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</si>
  <si>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</si>
  <si>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</si>
  <si>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</si>
  <si>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</si>
  <si>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</si>
  <si>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</si>
  <si>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</si>
  <si>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</si>
  <si>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</si>
  <si>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</si>
  <si>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</si>
  <si>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</si>
  <si>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</si>
  <si>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</si>
  <si>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</si>
  <si>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</si>
  <si>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</si>
  <si>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</si>
  <si>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</si>
  <si>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</si>
  <si>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</si>
  <si>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</si>
  <si>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</si>
  <si>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</si>
  <si>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</si>
  <si>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</si>
  <si>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</si>
  <si>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</si>
  <si>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</si>
  <si>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</si>
  <si>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</si>
  <si>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</si>
  <si>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</si>
  <si>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</si>
  <si>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</si>
  <si>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</si>
  <si>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</si>
  <si>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</si>
  <si>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</si>
  <si>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</si>
  <si>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</si>
  <si>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</si>
  <si>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</si>
  <si>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</si>
  <si>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</si>
  <si>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</si>
  <si>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</si>
  <si>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</si>
  <si>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</si>
  <si>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</si>
  <si>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</si>
  <si>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</si>
  <si>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</si>
  <si>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</si>
  <si>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</si>
  <si>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</si>
  <si>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</si>
  <si>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</si>
  <si>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</si>
  <si>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</si>
  <si>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</si>
  <si>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</si>
  <si>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</si>
  <si>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</si>
  <si>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</si>
  <si>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</si>
  <si>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</si>
  <si>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</si>
  <si>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</si>
  <si>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</si>
  <si>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</si>
  <si>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</si>
  <si>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</si>
  <si>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</si>
  <si>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</si>
  <si>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</si>
  <si>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</si>
  <si>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</si>
  <si>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</si>
  <si>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</si>
  <si>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</si>
  <si>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</si>
  <si>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</si>
  <si>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</si>
  <si>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</si>
  <si>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</si>
  <si>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</si>
  <si>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</si>
  <si>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</si>
  <si>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</si>
  <si>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</si>
  <si>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</si>
  <si>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</si>
  <si>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</si>
  <si>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</si>
  <si>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</si>
  <si>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</si>
  <si>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</si>
  <si>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</si>
  <si>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</si>
  <si>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</si>
  <si>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</si>
  <si>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</si>
  <si>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</si>
  <si>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</si>
  <si>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</si>
  <si>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</si>
  <si>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</si>
  <si>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</si>
  <si>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</si>
  <si>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</si>
  <si>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</si>
  <si>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</si>
  <si>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</si>
  <si>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</si>
  <si>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</si>
  <si>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</si>
  <si>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</si>
  <si>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</si>
  <si>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</si>
  <si>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</si>
  <si>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</si>
  <si>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</si>
  <si>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</si>
  <si>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</si>
  <si>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</si>
  <si>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</si>
  <si>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</si>
  <si>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</si>
  <si>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</si>
  <si>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</si>
  <si>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</si>
  <si>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</si>
  <si>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</si>
  <si>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</si>
  <si>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</si>
  <si>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</si>
  <si>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</si>
  <si>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</si>
  <si>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</si>
  <si>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</si>
  <si>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</si>
  <si>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</si>
  <si>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</si>
  <si>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</si>
  <si>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</si>
  <si>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</si>
  <si>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</si>
  <si>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</si>
  <si>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</si>
  <si>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</si>
  <si>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</si>
  <si>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</si>
  <si>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</si>
  <si>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</si>
  <si>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</si>
  <si>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</si>
  <si>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</si>
  <si>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</si>
  <si>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</si>
  <si>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</si>
  <si>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</si>
  <si>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</si>
  <si>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</si>
  <si>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</si>
  <si>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</si>
  <si>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</si>
  <si>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</si>
  <si>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</si>
  <si>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</si>
  <si>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</si>
  <si>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</si>
  <si>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</si>
  <si>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</si>
  <si>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</si>
  <si>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</si>
  <si>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</si>
  <si>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</si>
  <si>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</si>
  <si>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</si>
  <si>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</si>
  <si>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</si>
  <si>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</si>
  <si>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</si>
  <si>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</si>
  <si>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</si>
  <si>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</si>
  <si>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</si>
  <si>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</si>
  <si>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</si>
  <si>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</si>
  <si>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</si>
  <si>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</si>
  <si>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</si>
  <si>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</si>
  <si>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</si>
  <si>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</si>
  <si>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</si>
  <si>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</si>
  <si>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</si>
  <si>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</si>
  <si>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</si>
  <si>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</si>
  <si>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</si>
  <si>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</si>
  <si>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</si>
  <si>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</si>
  <si>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</si>
  <si>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</si>
  <si>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</si>
  <si>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</si>
  <si>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</si>
  <si>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</si>
  <si>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</si>
  <si>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</si>
  <si>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</si>
  <si>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</si>
  <si>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</si>
  <si>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</si>
  <si>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</si>
  <si>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</si>
  <si>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</si>
  <si>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</si>
  <si>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</si>
  <si>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</si>
  <si>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</si>
  <si>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</si>
  <si>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</si>
  <si>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</si>
  <si>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</si>
  <si>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</si>
  <si>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</si>
  <si>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</si>
  <si>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</si>
  <si>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</si>
  <si>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</si>
  <si>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</si>
  <si>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</si>
  <si>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</si>
  <si>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</si>
  <si>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</si>
  <si>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</si>
  <si>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</si>
  <si>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</si>
  <si>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</si>
  <si>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</si>
  <si>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</si>
  <si>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</si>
  <si>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</si>
  <si>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</si>
  <si>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</si>
  <si>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</si>
  <si>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</si>
  <si>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</si>
  <si>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</si>
  <si>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</si>
  <si>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</si>
  <si>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</si>
  <si>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</si>
  <si>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</si>
  <si>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</si>
  <si>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</si>
  <si>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</si>
  <si>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</si>
  <si>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</si>
  <si>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</si>
  <si>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</si>
  <si>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</si>
  <si>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</si>
  <si>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</si>
  <si>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</si>
  <si>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</si>
  <si>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</si>
  <si>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</si>
  <si>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</si>
  <si>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</si>
  <si>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</si>
  <si>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</si>
  <si>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</si>
  <si>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</si>
  <si>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</si>
  <si>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</si>
  <si>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</si>
  <si>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</si>
  <si>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</si>
  <si>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</si>
  <si>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</si>
  <si>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</si>
  <si>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</si>
  <si>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</si>
  <si>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</si>
  <si>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</si>
  <si>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</si>
  <si>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</si>
  <si>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</si>
  <si>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</si>
  <si>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</si>
  <si>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</si>
  <si>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</si>
  <si>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</si>
  <si>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</si>
  <si>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</si>
  <si>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</si>
  <si>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</si>
  <si>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</si>
  <si>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</si>
  <si>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</si>
  <si>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</si>
  <si>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</si>
  <si>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</si>
  <si>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</si>
  <si>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</si>
  <si>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</si>
  <si>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</si>
  <si>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</si>
  <si>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</si>
  <si>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</si>
  <si>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</si>
  <si>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</si>
  <si>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</si>
  <si>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</si>
  <si>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</si>
  <si>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</si>
  <si>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</si>
  <si>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</si>
  <si>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</si>
  <si>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</si>
  <si>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</si>
  <si>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</si>
  <si>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</si>
  <si>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</si>
  <si>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</si>
  <si>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</si>
  <si>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</si>
  <si>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</si>
  <si>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</si>
  <si>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</si>
  <si>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</si>
  <si>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</si>
  <si>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</si>
  <si>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</si>
  <si>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</si>
  <si>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</si>
  <si>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</si>
  <si>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</si>
  <si>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</si>
  <si>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</si>
  <si>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</si>
  <si>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</si>
  <si>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</si>
  <si>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</si>
  <si>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</si>
  <si>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</si>
  <si>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</si>
  <si>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</si>
  <si>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</si>
  <si>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</si>
  <si>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</si>
  <si>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</si>
  <si>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</si>
  <si>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</si>
  <si>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</si>
  <si>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</si>
  <si>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</si>
  <si>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</si>
  <si>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</si>
  <si>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</si>
  <si>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</si>
  <si>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</si>
  <si>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</si>
  <si>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</si>
  <si>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</si>
  <si>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</si>
  <si>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</si>
  <si>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</si>
  <si>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</si>
  <si>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</si>
  <si>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</si>
  <si>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</si>
  <si>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</si>
  <si>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</si>
  <si>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</si>
  <si>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</si>
  <si>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</si>
  <si>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</si>
  <si>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</si>
  <si>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</si>
  <si>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</si>
  <si>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</si>
  <si>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</si>
  <si>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</si>
  <si>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</si>
  <si>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</si>
  <si>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</si>
  <si>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</si>
  <si>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</si>
  <si>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</si>
  <si>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</si>
  <si>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</si>
  <si>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</si>
  <si>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</si>
  <si>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</si>
  <si>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</si>
  <si>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</si>
  <si>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</si>
  <si>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</si>
  <si>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</si>
  <si>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</si>
  <si>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</si>
  <si>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</si>
  <si>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</si>
  <si>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</si>
  <si>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</si>
  <si>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</si>
  <si>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</si>
  <si>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</si>
  <si>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</si>
  <si>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</si>
  <si>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</si>
  <si>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</si>
  <si>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</si>
  <si>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</si>
  <si>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</si>
  <si>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</si>
  <si>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</si>
  <si>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</si>
  <si>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</si>
  <si>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</si>
  <si>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</si>
  <si>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</si>
  <si>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</si>
  <si>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</si>
  <si>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</si>
  <si>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</si>
  <si>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</si>
  <si>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</si>
  <si>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</si>
  <si>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</si>
  <si>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</si>
  <si>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</si>
  <si>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</si>
  <si>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</si>
  <si>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</si>
  <si>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</si>
  <si>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</si>
  <si>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</si>
  <si>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</si>
  <si>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</si>
  <si>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</si>
  <si>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</si>
  <si>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</si>
  <si>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</si>
  <si>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</si>
  <si>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</si>
  <si>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</si>
  <si>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</si>
  <si>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</si>
  <si>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</si>
  <si>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</si>
  <si>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</si>
  <si>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</si>
  <si>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</si>
  <si>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</si>
  <si>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</si>
  <si>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</si>
  <si>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</si>
  <si>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</si>
  <si>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</si>
  <si>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</si>
  <si>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</si>
  <si>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</si>
  <si>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</si>
  <si>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</si>
  <si>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</si>
  <si>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</si>
  <si>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</si>
  <si>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</si>
  <si>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</si>
  <si>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</si>
  <si>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</si>
  <si>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</si>
  <si>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</si>
  <si>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</si>
  <si>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</si>
  <si>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</si>
  <si>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</si>
  <si>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</si>
  <si>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</si>
  <si>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</si>
  <si>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</si>
  <si>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</si>
  <si>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</si>
  <si>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</si>
  <si>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</si>
  <si>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</si>
  <si>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</si>
  <si>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</si>
  <si>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</si>
  <si>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</si>
  <si>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</si>
  <si>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</si>
  <si>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</si>
  <si>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</si>
  <si>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</si>
  <si>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</si>
  <si>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</si>
  <si>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</si>
  <si>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</si>
  <si>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</si>
  <si>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</si>
  <si>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</si>
  <si>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</si>
  <si>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</si>
  <si>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</si>
  <si>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</si>
  <si>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</si>
  <si>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</si>
  <si>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</si>
  <si>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</si>
  <si>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</si>
  <si>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</si>
  <si>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</si>
  <si>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</si>
  <si>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</si>
  <si>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</si>
  <si>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</si>
  <si>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</si>
  <si>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</si>
  <si>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</si>
  <si>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</si>
  <si>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</si>
  <si>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</si>
  <si>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</si>
  <si>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</si>
  <si>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</si>
  <si>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</si>
  <si>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</si>
  <si>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</si>
  <si>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</si>
  <si>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</si>
  <si>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</si>
  <si>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</si>
  <si>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</si>
  <si>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</si>
  <si>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</si>
  <si>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</si>
  <si>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</si>
  <si>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</si>
  <si>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</si>
  <si>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</si>
  <si>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</si>
  <si>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</si>
  <si>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</si>
  <si>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</si>
  <si>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</si>
  <si>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</si>
  <si>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</si>
  <si>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</si>
  <si>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</si>
  <si>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</si>
  <si>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</si>
  <si>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</si>
  <si>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</si>
  <si>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</si>
  <si>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</si>
  <si>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</si>
  <si>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</si>
  <si>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</si>
  <si>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</si>
  <si>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</si>
  <si>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</si>
  <si>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</si>
  <si>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</si>
  <si>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</si>
  <si>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</si>
  <si>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</si>
  <si>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</si>
  <si>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</si>
  <si>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</si>
  <si>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</si>
  <si>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</si>
  <si>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</si>
  <si>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</si>
  <si>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</si>
  <si>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</si>
  <si>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</si>
  <si>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</si>
  <si>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</si>
  <si>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</si>
  <si>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</si>
  <si>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</si>
  <si>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</si>
  <si>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</si>
  <si>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</si>
  <si>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</si>
  <si>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</si>
  <si>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</si>
  <si>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</si>
  <si>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</si>
  <si>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</si>
  <si>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</si>
  <si>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</si>
  <si>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</si>
  <si>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</si>
  <si>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</si>
  <si>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</si>
  <si>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</si>
  <si>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</si>
  <si>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</si>
  <si>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</si>
  <si>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</si>
  <si>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</si>
  <si>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</si>
  <si>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</si>
  <si>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</si>
  <si>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</si>
  <si>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</si>
  <si>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</si>
  <si>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</si>
  <si>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</si>
  <si>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</si>
  <si>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</si>
  <si>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</si>
  <si>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</si>
  <si>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</si>
  <si>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</si>
  <si>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</si>
  <si>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</si>
  <si>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</si>
  <si>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</si>
  <si>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</si>
  <si>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</si>
  <si>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</si>
  <si>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</si>
  <si>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</si>
  <si>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</si>
  <si>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</si>
  <si>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</si>
  <si>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</si>
  <si>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</si>
  <si>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</si>
  <si>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</si>
  <si>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</si>
  <si>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</si>
  <si>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</si>
  <si>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</si>
  <si>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</si>
  <si>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</si>
  <si>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</si>
  <si>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</si>
  <si>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</si>
  <si>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</si>
  <si>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</si>
  <si>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</si>
  <si>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</si>
  <si>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</si>
  <si>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</si>
  <si>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</si>
  <si>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</si>
  <si>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</si>
  <si>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</si>
  <si>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</si>
  <si>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</si>
  <si>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</si>
  <si>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</si>
  <si>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</si>
  <si>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</si>
  <si>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</si>
  <si>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</si>
  <si>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</si>
  <si>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</si>
  <si>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</si>
  <si>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</si>
  <si>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</si>
  <si>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</si>
  <si>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</si>
  <si>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</si>
  <si>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</si>
  <si>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</si>
  <si>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</si>
  <si>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</si>
  <si>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</si>
  <si>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</si>
  <si>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</si>
  <si>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</si>
  <si>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</si>
  <si>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</si>
  <si>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</si>
  <si>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</si>
  <si>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</si>
  <si>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</si>
  <si>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</si>
  <si>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</si>
  <si>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</si>
  <si>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</si>
  <si>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</si>
  <si>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</si>
  <si>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</si>
  <si>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</si>
  <si>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</si>
  <si>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</si>
  <si>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</si>
  <si>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</si>
  <si>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</si>
  <si>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</si>
  <si>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</si>
  <si>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</si>
  <si>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</si>
  <si>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</si>
  <si>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</si>
  <si>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</si>
  <si>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</si>
  <si>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</si>
  <si>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</si>
  <si>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</si>
  <si>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</si>
  <si>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</si>
  <si>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</si>
  <si>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</si>
  <si>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</si>
  <si>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</si>
  <si>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</si>
  <si>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</si>
  <si>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</si>
  <si>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</si>
  <si>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</si>
  <si>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</si>
  <si>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</si>
  <si>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</si>
  <si>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</si>
  <si>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</si>
  <si>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</si>
  <si>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</si>
  <si>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</si>
  <si>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</si>
  <si>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</si>
  <si>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</si>
  <si>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</si>
  <si>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</si>
  <si>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</si>
  <si>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</si>
  <si>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</si>
  <si>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</si>
  <si>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</si>
  <si>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</si>
  <si>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</si>
  <si>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</si>
  <si>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</si>
  <si>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</si>
  <si>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</si>
  <si>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</si>
  <si>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</si>
  <si>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</si>
  <si>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</si>
  <si>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</si>
  <si>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</si>
  <si>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</si>
  <si>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</si>
  <si>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</si>
  <si>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</si>
  <si>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</si>
  <si>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</si>
  <si>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</si>
  <si>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</si>
  <si>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</si>
  <si>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</si>
  <si>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</si>
  <si>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</si>
  <si>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</si>
  <si>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</si>
  <si>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</si>
  <si>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</si>
  <si>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</si>
  <si>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</si>
  <si>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</si>
  <si>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</si>
  <si>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</si>
  <si>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</si>
  <si>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</si>
  <si>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</si>
  <si>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</si>
  <si>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</si>
  <si>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</si>
  <si>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</si>
  <si>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</si>
  <si>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</si>
  <si>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</si>
  <si>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</si>
  <si>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</si>
  <si>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</si>
  <si>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</si>
  <si>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</si>
  <si>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</si>
  <si>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</si>
  <si>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</si>
  <si>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</si>
  <si>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</si>
  <si>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</si>
  <si>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</si>
  <si>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</si>
  <si>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</si>
  <si>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</si>
  <si>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</si>
  <si>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</si>
  <si>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</si>
  <si>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</si>
  <si>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</si>
  <si>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</si>
  <si>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</si>
  <si>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</si>
  <si>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</si>
  <si>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</si>
  <si>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</si>
  <si>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</si>
  <si>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</si>
  <si>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</si>
  <si>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</si>
  <si>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</si>
  <si>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</si>
  <si>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</si>
  <si>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</si>
  <si>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</si>
  <si>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</si>
  <si>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</si>
  <si>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</si>
  <si>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</si>
  <si>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</si>
  <si>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</si>
  <si>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</si>
  <si>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</si>
  <si>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</si>
  <si>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</si>
  <si>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</si>
  <si>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</si>
  <si>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</si>
  <si>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</si>
  <si>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</si>
  <si>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</si>
  <si>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</si>
  <si>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</si>
  <si>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</si>
  <si>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</si>
  <si>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</si>
  <si>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</si>
  <si>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</si>
  <si>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</si>
  <si>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</si>
  <si>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</si>
  <si>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</si>
  <si>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</si>
  <si>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</si>
  <si>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</si>
  <si>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</si>
  <si>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</si>
  <si>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</si>
  <si>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</si>
  <si>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</si>
  <si>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</si>
  <si>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</si>
  <si>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</si>
  <si>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</si>
  <si>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</si>
  <si>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</si>
  <si>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</si>
  <si>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</si>
  <si>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</si>
  <si>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</si>
  <si>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</si>
  <si>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</si>
  <si>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</si>
  <si>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</si>
  <si>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</si>
  <si>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</si>
  <si>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</si>
  <si>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</si>
  <si>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</si>
  <si>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</si>
  <si>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</si>
  <si>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</si>
  <si>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</si>
  <si>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</si>
  <si>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</si>
  <si>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</si>
  <si>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</si>
  <si>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</si>
  <si>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</si>
  <si>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</si>
  <si>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</si>
  <si>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</si>
  <si>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</si>
  <si>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</si>
  <si>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</si>
  <si>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</si>
  <si>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</si>
  <si>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</si>
  <si>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</si>
  <si>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</si>
  <si>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</si>
  <si>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</si>
  <si>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</si>
  <si>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</si>
  <si>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</si>
  <si>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</si>
  <si>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</si>
  <si>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</si>
  <si>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</si>
  <si>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</si>
  <si>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</si>
  <si>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</si>
  <si>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</si>
  <si>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</si>
  <si>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</si>
  <si>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</si>
  <si>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</si>
  <si>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</si>
  <si>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</si>
  <si>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</si>
  <si>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</si>
  <si>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</si>
  <si>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</si>
  <si>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</si>
  <si>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</si>
  <si>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</si>
  <si>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</si>
  <si>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</si>
  <si>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</si>
  <si>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</si>
  <si>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</si>
  <si>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</si>
  <si>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</si>
  <si>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</si>
  <si>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</si>
  <si>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</si>
  <si>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</si>
  <si>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</si>
  <si>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</si>
  <si>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</si>
  <si>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</si>
  <si>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</si>
  <si>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</si>
  <si>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</si>
  <si>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</si>
  <si>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</si>
  <si>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</si>
  <si>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</si>
  <si>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</si>
  <si>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</si>
  <si>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</si>
  <si>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</si>
  <si>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</si>
  <si>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</si>
  <si>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</si>
  <si>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</si>
  <si>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</si>
  <si>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</si>
  <si>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</si>
  <si>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</si>
  <si>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</si>
  <si>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</si>
  <si>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</si>
  <si>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</si>
  <si>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</si>
  <si>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</si>
  <si>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</si>
  <si>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</si>
  <si>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</si>
  <si>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</si>
  <si>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</si>
  <si>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</si>
  <si>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</si>
  <si>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</si>
  <si>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</si>
  <si>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</si>
  <si>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</si>
  <si>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</si>
  <si>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</si>
  <si>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</si>
  <si>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</si>
  <si>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</si>
  <si>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</si>
  <si>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</si>
  <si>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</si>
  <si>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</si>
  <si>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</si>
  <si>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</si>
  <si>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</si>
  <si>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</si>
  <si>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</si>
  <si>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</si>
  <si>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</si>
  <si>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</si>
  <si>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</si>
  <si>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</si>
  <si>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</si>
  <si>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</si>
  <si>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</si>
  <si>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</si>
  <si>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</si>
  <si>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</si>
  <si>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</si>
  <si>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</si>
  <si>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</si>
  <si>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</si>
  <si>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</si>
  <si>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</si>
  <si>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</si>
  <si>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</si>
  <si>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</si>
  <si>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</si>
  <si>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</si>
  <si>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</si>
  <si>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</si>
  <si>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</si>
  <si>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</si>
  <si>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</si>
  <si>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</si>
  <si>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</si>
  <si>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</si>
  <si>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</si>
  <si>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</si>
  <si>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</si>
  <si>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</si>
  <si>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</si>
  <si>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</si>
  <si>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</si>
  <si>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</si>
  <si>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</si>
  <si>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</si>
  <si>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</si>
  <si>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</si>
  <si>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</si>
  <si>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</si>
  <si>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</si>
  <si>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</si>
  <si>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</si>
  <si>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</si>
  <si>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</si>
  <si>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</si>
  <si>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</si>
  <si>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</si>
  <si>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</si>
  <si>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</si>
  <si>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</si>
  <si>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</si>
  <si>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</si>
  <si>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</si>
  <si>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</si>
  <si>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</si>
  <si>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</si>
  <si>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</si>
  <si>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</si>
  <si>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</si>
  <si>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</si>
  <si>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</si>
  <si>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</si>
  <si>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</si>
  <si>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</si>
  <si>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</si>
  <si>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</si>
  <si>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</si>
  <si>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</si>
  <si>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</si>
  <si>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</si>
  <si>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</si>
  <si>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</si>
  <si>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</si>
  <si>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</si>
  <si>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</si>
  <si>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</si>
  <si>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</si>
  <si>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</si>
  <si>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</si>
  <si>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</si>
  <si>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</si>
  <si>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</si>
  <si>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</si>
  <si>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</si>
  <si>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</si>
  <si>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</si>
  <si>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</si>
  <si>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</si>
  <si>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</si>
  <si>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</si>
  <si>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</si>
  <si>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</si>
  <si>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</si>
  <si>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</si>
  <si>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</si>
  <si>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</si>
  <si>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</si>
  <si>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</si>
  <si>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</si>
  <si>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</si>
  <si>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</si>
  <si>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</si>
  <si>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</si>
  <si>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</si>
  <si>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</si>
  <si>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</si>
  <si>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</si>
  <si>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</si>
  <si>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</si>
  <si>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</si>
  <si>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</si>
  <si>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</si>
  <si>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</si>
  <si>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</si>
  <si>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</si>
  <si>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</si>
  <si>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</si>
  <si>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</si>
  <si>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</si>
  <si>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</si>
  <si>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</si>
  <si>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</si>
  <si>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</si>
  <si>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</si>
  <si>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</si>
  <si>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</si>
  <si>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</si>
  <si>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</si>
  <si>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</si>
  <si>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</si>
  <si>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</si>
  <si>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</si>
  <si>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</si>
  <si>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</si>
  <si>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</si>
  <si>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</si>
  <si>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</si>
  <si>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</si>
  <si>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</si>
  <si>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</si>
  <si>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</si>
  <si>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</si>
  <si>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</si>
  <si>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</si>
  <si>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</si>
  <si>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</si>
  <si>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</si>
  <si>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</si>
  <si>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</si>
  <si>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</si>
  <si>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</si>
  <si>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</si>
  <si>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</si>
  <si>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</si>
  <si>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</si>
  <si>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</si>
  <si>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</si>
  <si>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</si>
  <si>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</si>
  <si>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</si>
  <si>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</si>
  <si>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</si>
  <si>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</si>
  <si>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</si>
  <si>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</si>
  <si>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</si>
  <si>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</si>
  <si>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</si>
  <si>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</si>
  <si>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</si>
  <si>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</si>
  <si>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</si>
  <si>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</si>
  <si>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</si>
  <si>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</si>
  <si>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</si>
  <si>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</si>
  <si>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</si>
  <si>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</si>
  <si>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</si>
  <si>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</si>
  <si>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</si>
  <si>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</si>
  <si>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</si>
  <si>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</si>
  <si>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</si>
  <si>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</si>
  <si>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</si>
  <si>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</si>
  <si>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</si>
  <si>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</si>
  <si>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</si>
  <si>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</si>
  <si>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</si>
  <si>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</si>
  <si>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</si>
  <si>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</si>
  <si>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</si>
  <si>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</si>
  <si>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</si>
  <si>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</si>
  <si>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</si>
  <si>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</si>
  <si>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</si>
  <si>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</si>
  <si>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</si>
  <si>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</si>
  <si>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</si>
  <si>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</si>
  <si>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</si>
  <si>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</si>
  <si>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</si>
  <si>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</si>
  <si>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</si>
  <si>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</si>
  <si>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</si>
  <si>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</si>
  <si>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</si>
  <si>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</si>
  <si>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</si>
  <si>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</si>
  <si>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</si>
  <si>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</si>
  <si>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</si>
  <si>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</si>
  <si>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</si>
  <si>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</si>
  <si>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</si>
  <si>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</si>
  <si>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</si>
  <si>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</si>
  <si>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</si>
  <si>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</si>
  <si>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</si>
  <si>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</si>
  <si>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</si>
  <si>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</si>
  <si>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</si>
  <si>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</si>
  <si>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</si>
  <si>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</si>
  <si>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</si>
  <si>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</si>
  <si>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</si>
  <si>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</si>
  <si>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</si>
  <si>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</si>
  <si>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</si>
  <si>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</si>
  <si>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</si>
  <si>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</si>
  <si>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</si>
  <si>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</si>
  <si>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</si>
  <si>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</si>
  <si>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</si>
  <si>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</si>
  <si>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</si>
  <si>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</si>
  <si>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</si>
  <si>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</si>
  <si>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</si>
  <si>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</si>
  <si>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</si>
  <si>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</si>
  <si>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</si>
  <si>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</si>
  <si>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</si>
  <si>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</si>
  <si>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</si>
  <si>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</si>
  <si>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</si>
  <si>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</si>
  <si>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</si>
  <si>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</si>
  <si>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</si>
  <si>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</si>
  <si>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</si>
  <si>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</si>
  <si>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</si>
  <si>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</si>
  <si>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</si>
  <si>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</si>
  <si>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</si>
  <si>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</si>
  <si>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</si>
  <si>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</si>
  <si>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</si>
  <si>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</si>
  <si>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</si>
  <si>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</si>
  <si>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</si>
  <si>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</si>
  <si>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</si>
  <si>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</si>
  <si>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</si>
  <si>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</si>
  <si>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</si>
  <si>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</si>
  <si>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</si>
  <si>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</si>
  <si>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</si>
  <si>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</si>
  <si>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</si>
  <si>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</si>
  <si>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</si>
  <si>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</si>
  <si>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</si>
  <si>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</si>
  <si>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</si>
  <si>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</si>
  <si>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</si>
  <si>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</si>
  <si>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</si>
  <si>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</si>
  <si>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</si>
  <si>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</si>
  <si>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</si>
  <si>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</si>
  <si>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</si>
  <si>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</si>
  <si>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</si>
  <si>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</si>
  <si>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</si>
  <si>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</si>
  <si>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</si>
  <si>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</si>
  <si>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</si>
  <si>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</si>
  <si>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</si>
  <si>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</si>
  <si>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</si>
  <si>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</si>
  <si>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</si>
  <si>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</si>
  <si>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</si>
  <si>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</si>
  <si>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</si>
  <si>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</si>
  <si>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</si>
  <si>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</si>
  <si>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</si>
  <si>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</si>
  <si>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</si>
  <si>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</si>
  <si>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</si>
  <si>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</si>
  <si>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</si>
  <si>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</si>
  <si>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</si>
  <si>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</si>
  <si>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</si>
  <si>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</si>
  <si>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</si>
  <si>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</si>
  <si>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</si>
  <si>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</si>
  <si>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</si>
  <si>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</si>
  <si>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</si>
  <si>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</si>
  <si>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</si>
  <si>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</si>
  <si>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</si>
  <si>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</si>
  <si>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</si>
  <si>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</si>
  <si>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</si>
  <si>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</si>
  <si>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</si>
  <si>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</si>
  <si>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</si>
  <si>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</si>
  <si>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</si>
  <si>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</si>
  <si>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</si>
  <si>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</si>
  <si>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</si>
  <si>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</si>
  <si>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</si>
  <si>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</si>
  <si>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</si>
  <si>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</si>
  <si>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</si>
  <si>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</si>
  <si>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</si>
  <si>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</si>
  <si>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</si>
  <si>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</si>
  <si>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</si>
  <si>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</si>
  <si>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</si>
  <si>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</si>
  <si>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</si>
  <si>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</si>
  <si>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</si>
  <si>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</si>
  <si>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</si>
  <si>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</si>
  <si>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</si>
  <si>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</si>
  <si>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</si>
  <si>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</si>
  <si>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</si>
  <si>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</si>
  <si>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</si>
  <si>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</si>
  <si>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</si>
  <si>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</si>
  <si>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</si>
  <si>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</si>
  <si>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</si>
  <si>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</si>
  <si>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</si>
  <si>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</si>
  <si>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</si>
  <si>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</si>
  <si>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</si>
  <si>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</si>
  <si>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</si>
  <si>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</si>
  <si>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</si>
  <si>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</si>
  <si>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</si>
  <si>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</si>
  <si>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</si>
  <si>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</si>
  <si>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</si>
  <si>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</si>
  <si>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</si>
  <si>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</si>
  <si>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</si>
  <si>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</si>
  <si>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</si>
  <si>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</si>
  <si>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</si>
  <si>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</si>
  <si>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</si>
  <si>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</si>
  <si>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</si>
  <si>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</si>
  <si>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</si>
  <si>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</si>
  <si>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</si>
  <si>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</si>
  <si>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</si>
  <si>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</si>
  <si>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</si>
  <si>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</si>
  <si>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</si>
  <si>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</si>
  <si>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</si>
  <si>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</si>
  <si>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</si>
  <si>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</si>
  <si>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</si>
  <si>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</si>
  <si>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</si>
  <si>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</si>
  <si>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</si>
  <si>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</si>
  <si>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</si>
  <si>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</si>
  <si>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</si>
  <si>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</si>
  <si>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</si>
  <si>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</si>
  <si>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</si>
  <si>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</si>
  <si>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</si>
  <si>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</si>
  <si>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</si>
  <si>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</si>
  <si>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</si>
  <si>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</si>
  <si>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</si>
  <si>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</si>
  <si>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</si>
  <si>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</si>
  <si>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</si>
  <si>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</si>
  <si>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</si>
  <si>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</si>
  <si>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</si>
  <si>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</si>
  <si>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</si>
  <si>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</si>
  <si>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</si>
  <si>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</si>
  <si>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</si>
  <si>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</si>
  <si>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</si>
  <si>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</si>
  <si>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</si>
  <si>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</si>
  <si>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</si>
  <si>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</si>
  <si>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</si>
  <si>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</si>
  <si>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</si>
  <si>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</si>
  <si>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</si>
  <si>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</si>
  <si>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</si>
  <si>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</si>
  <si>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</si>
  <si>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</si>
  <si>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</si>
  <si>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</si>
  <si>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</si>
  <si>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</si>
  <si>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</si>
  <si>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</si>
  <si>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</si>
  <si>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</si>
  <si>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</si>
  <si>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</si>
  <si>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</si>
  <si>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</si>
  <si>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</si>
  <si>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</si>
  <si>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</si>
  <si>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</si>
  <si>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</si>
  <si>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</si>
  <si>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</si>
  <si>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</si>
  <si>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</si>
  <si>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</si>
  <si>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</si>
  <si>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</si>
  <si>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</si>
  <si>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</si>
  <si>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</si>
  <si>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</si>
  <si>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</si>
  <si>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</si>
  <si>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</si>
  <si>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</si>
  <si>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</si>
  <si>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</si>
  <si>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</si>
  <si>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</si>
  <si>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</si>
  <si>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</si>
  <si>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</si>
  <si>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</si>
  <si>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</si>
  <si>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</si>
  <si>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</si>
  <si>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</si>
  <si>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</si>
  <si>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</si>
  <si>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</si>
  <si>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</si>
  <si>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</si>
  <si>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</si>
  <si>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</si>
  <si>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</si>
  <si>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</si>
  <si>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</si>
  <si>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</si>
  <si>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</si>
  <si>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</si>
  <si>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</si>
  <si>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</si>
  <si>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</si>
  <si>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</si>
  <si>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</si>
  <si>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</si>
  <si>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</si>
  <si>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</si>
  <si>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</si>
  <si>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</si>
  <si>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</si>
  <si>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</si>
  <si>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</si>
  <si>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</si>
  <si>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</si>
  <si>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</si>
  <si>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</si>
  <si>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</si>
  <si>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</si>
  <si>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</si>
  <si>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</si>
  <si>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</si>
  <si>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</si>
  <si>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</si>
  <si>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</si>
  <si>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</si>
  <si>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</si>
  <si>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</si>
  <si>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</si>
  <si>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</si>
  <si>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</si>
  <si>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</si>
  <si>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</si>
  <si>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</si>
  <si>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</si>
  <si>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</si>
  <si>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</si>
  <si>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</si>
  <si>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</si>
  <si>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</si>
  <si>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</si>
  <si>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</si>
  <si>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</si>
  <si>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</si>
  <si>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</si>
  <si>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</si>
  <si>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</si>
  <si>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</si>
  <si>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</si>
  <si>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</si>
  <si>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</si>
  <si>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</si>
  <si>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</si>
  <si>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</si>
  <si>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</si>
  <si>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</si>
  <si>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</si>
  <si>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</si>
  <si>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</si>
  <si>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</si>
  <si>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</si>
  <si>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</si>
  <si>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</si>
  <si>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</si>
  <si>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</si>
  <si>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</si>
  <si>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</si>
  <si>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</si>
  <si>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</si>
  <si>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</si>
  <si>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</si>
  <si>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</si>
  <si>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</si>
  <si>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</si>
  <si>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</si>
  <si>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</si>
  <si>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</si>
  <si>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</si>
  <si>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</si>
  <si>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</si>
  <si>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</si>
  <si>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</si>
  <si>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</si>
  <si>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</si>
  <si>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</si>
  <si>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</si>
  <si>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</si>
  <si>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</si>
  <si>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</si>
  <si>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</si>
  <si>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</si>
  <si>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</si>
  <si>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</si>
  <si>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</si>
  <si>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</si>
  <si>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</si>
  <si>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</si>
  <si>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</si>
  <si>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</si>
  <si>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</si>
  <si>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</si>
  <si>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</si>
  <si>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</si>
  <si>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</si>
  <si>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</si>
  <si>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</si>
  <si>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</si>
  <si>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</si>
  <si>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</si>
  <si>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</si>
  <si>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</si>
  <si>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</si>
  <si>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</si>
  <si>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</si>
  <si>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</si>
  <si>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</si>
  <si>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</si>
  <si>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</si>
  <si>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</si>
  <si>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</si>
  <si>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</si>
  <si>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</si>
  <si>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</si>
  <si>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</si>
  <si>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</si>
  <si>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</si>
  <si>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</si>
  <si>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</si>
  <si>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</si>
  <si>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</si>
  <si>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</si>
  <si>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</si>
  <si>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</si>
  <si>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</si>
  <si>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</si>
  <si>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</si>
  <si>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</si>
  <si>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</si>
  <si>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</si>
  <si>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</si>
  <si>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</si>
  <si>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</si>
  <si>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</si>
  <si>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</si>
  <si>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</si>
  <si>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</si>
  <si>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</si>
  <si>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</si>
  <si>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</si>
  <si>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</si>
  <si>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</si>
  <si>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</si>
  <si>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</si>
  <si>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</si>
  <si>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</si>
  <si>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</si>
  <si>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</si>
  <si>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</si>
  <si>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</si>
  <si>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</si>
  <si>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</si>
  <si>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</si>
  <si>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</si>
  <si>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</si>
  <si>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</si>
  <si>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</si>
  <si>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</si>
  <si>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</si>
  <si>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</si>
  <si>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</si>
  <si>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</si>
  <si>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</si>
  <si>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</si>
  <si>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</si>
  <si>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</si>
  <si>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</si>
  <si>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</si>
  <si>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</si>
  <si>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</si>
  <si>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</si>
  <si>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</si>
  <si>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</si>
  <si>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</si>
  <si>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</si>
  <si>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</si>
  <si>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</si>
  <si>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</si>
  <si>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</si>
  <si>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</si>
  <si>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</si>
  <si>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</si>
  <si>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</si>
  <si>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</si>
  <si>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</si>
  <si>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</si>
  <si>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</si>
  <si>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</si>
  <si>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</si>
  <si>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</si>
  <si>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</si>
  <si>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</si>
  <si>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</si>
  <si>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</si>
  <si>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</si>
  <si>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</si>
  <si>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</si>
  <si>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</si>
  <si>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</si>
  <si>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</si>
  <si>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</si>
  <si>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</si>
  <si>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</si>
  <si>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</si>
  <si>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</si>
  <si>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</si>
  <si>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</si>
  <si>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</si>
  <si>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</si>
  <si>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</si>
  <si>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</si>
  <si>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</si>
  <si>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</si>
  <si>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</si>
  <si>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</si>
  <si>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</si>
  <si>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</si>
  <si>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</si>
  <si>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</si>
  <si>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</si>
  <si>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</si>
  <si>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</si>
  <si>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</si>
  <si>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</si>
  <si>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</si>
  <si>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</si>
  <si>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</si>
  <si>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</si>
  <si>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</si>
  <si>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</si>
  <si>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</si>
  <si>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</si>
  <si>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</si>
  <si>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</si>
  <si>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</si>
  <si>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</si>
  <si>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</si>
  <si>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</si>
  <si>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</si>
  <si>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</si>
  <si>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</si>
  <si>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</si>
  <si>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</si>
  <si>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</si>
  <si>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</si>
  <si>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</si>
  <si>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</si>
  <si>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</si>
  <si>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</si>
  <si>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</si>
  <si>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</si>
  <si>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</si>
  <si>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</si>
  <si>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</si>
  <si>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</si>
  <si>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</si>
  <si>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</si>
  <si>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</si>
  <si>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</si>
  <si>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</si>
  <si>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</si>
  <si>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</si>
  <si>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</si>
  <si>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</si>
  <si>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</si>
  <si>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</si>
  <si>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</si>
  <si>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</si>
  <si>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</si>
  <si>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</si>
  <si>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</si>
  <si>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</si>
  <si>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</si>
  <si>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</si>
  <si>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</si>
  <si>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</si>
  <si>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</si>
  <si>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</si>
  <si>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</si>
  <si>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</si>
  <si>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</si>
  <si>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</si>
  <si>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</si>
  <si>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</si>
  <si>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</si>
  <si>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</si>
  <si>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</si>
  <si>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</si>
  <si>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</si>
  <si>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</si>
  <si>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</si>
  <si>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</si>
  <si>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</si>
  <si>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</si>
  <si>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</si>
  <si>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</si>
  <si>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</si>
  <si>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</si>
  <si>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</si>
  <si>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</si>
  <si>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</si>
  <si>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</si>
  <si>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</si>
  <si>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</si>
  <si>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</si>
  <si>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</si>
  <si>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</si>
  <si>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</si>
  <si>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</si>
  <si>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</si>
  <si>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</si>
  <si>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</si>
  <si>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</si>
  <si>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</si>
  <si>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</si>
  <si>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</si>
  <si>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</si>
  <si>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</si>
  <si>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</si>
  <si>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</si>
  <si>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</si>
  <si>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</si>
  <si>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</si>
  <si>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</si>
  <si>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</si>
  <si>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</si>
  <si>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</si>
  <si>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</si>
  <si>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</si>
  <si>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</si>
  <si>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</si>
  <si>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</si>
  <si>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</si>
  <si>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</si>
  <si>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</si>
  <si>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</si>
  <si>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</si>
  <si>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</si>
  <si>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</si>
  <si>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</si>
  <si>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</si>
  <si>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</si>
  <si>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</si>
  <si>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</si>
  <si>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</si>
  <si>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</si>
  <si>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</si>
  <si>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</si>
  <si>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</si>
  <si>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</si>
  <si>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</si>
  <si>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</si>
  <si>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</si>
  <si>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</si>
  <si>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</si>
  <si>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</si>
  <si>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</si>
  <si>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</si>
  <si>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</si>
  <si>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</si>
  <si>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</si>
  <si>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</si>
  <si>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</si>
  <si>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</si>
  <si>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</si>
  <si>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</si>
  <si>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</si>
  <si>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</si>
  <si>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</si>
  <si>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</si>
  <si>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</si>
  <si>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</si>
  <si>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</si>
  <si>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</si>
  <si>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</si>
  <si>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</si>
  <si>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</si>
  <si>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</si>
  <si>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</si>
  <si>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</si>
  <si>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</si>
  <si>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</si>
  <si>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</si>
  <si>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</si>
  <si>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</si>
  <si>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</si>
  <si>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</si>
  <si>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</si>
  <si>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</si>
  <si>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</si>
  <si>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</si>
  <si>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</si>
  <si>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</si>
  <si>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</si>
  <si>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</si>
  <si>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</si>
  <si>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</si>
  <si>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</si>
  <si>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</si>
  <si>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</si>
  <si>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</si>
  <si>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</si>
  <si>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</si>
  <si>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</si>
  <si>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</si>
  <si>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</si>
  <si>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</si>
  <si>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</si>
  <si>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</si>
  <si>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</si>
  <si>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</si>
  <si>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</si>
  <si>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</si>
  <si>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</si>
  <si>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</si>
  <si>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</si>
  <si>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</si>
  <si>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</si>
  <si>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</si>
  <si>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</si>
  <si>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</si>
  <si>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</si>
  <si>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</si>
  <si>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</si>
  <si>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</si>
  <si>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</si>
  <si>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</si>
  <si>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</si>
  <si>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</si>
  <si>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</si>
  <si>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</si>
  <si>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</si>
  <si>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</si>
  <si>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</si>
  <si>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</si>
  <si>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</si>
  <si>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</si>
  <si>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</si>
  <si>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</si>
  <si>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</si>
  <si>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</si>
  <si>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</si>
  <si>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</si>
  <si>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</si>
  <si>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</si>
  <si>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</si>
  <si>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</si>
  <si>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</si>
  <si>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</si>
  <si>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</si>
  <si>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</si>
  <si>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</si>
  <si>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</si>
  <si>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</si>
  <si>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</si>
  <si>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</si>
  <si>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</si>
  <si>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</si>
  <si>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</si>
  <si>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</si>
  <si>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</si>
  <si>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</si>
  <si>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</si>
  <si>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</si>
  <si>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</si>
  <si>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</si>
  <si>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</si>
  <si>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</si>
  <si>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</si>
  <si>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</si>
  <si>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</si>
  <si>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</si>
  <si>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</si>
  <si>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</si>
  <si>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</si>
  <si>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</si>
  <si>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</si>
  <si>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</si>
  <si>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</si>
  <si>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</si>
  <si>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</si>
  <si>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</si>
  <si>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</si>
  <si>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</si>
  <si>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</si>
  <si>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</si>
  <si>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</si>
  <si>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</si>
  <si>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</si>
  <si>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</si>
  <si>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</si>
  <si>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</si>
  <si>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</si>
  <si>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</si>
  <si>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</si>
  <si>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</si>
  <si>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</si>
  <si>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</si>
  <si>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</si>
  <si>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</si>
  <si>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</si>
  <si>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</si>
  <si>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</si>
  <si>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</si>
  <si>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</si>
  <si>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</si>
  <si>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</si>
  <si>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</si>
  <si>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</si>
  <si>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</si>
  <si>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</si>
  <si>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</si>
  <si>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</si>
  <si>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</si>
  <si>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</si>
  <si>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</si>
  <si>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</si>
  <si>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</si>
  <si>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</si>
  <si>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</si>
  <si>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</si>
  <si>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</si>
  <si>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</si>
  <si>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</si>
  <si>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</si>
  <si>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</si>
  <si>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</si>
  <si>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</si>
  <si>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</si>
  <si>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</si>
  <si>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</si>
  <si>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</si>
  <si>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</si>
  <si>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</si>
  <si>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</si>
  <si>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</si>
  <si>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</si>
  <si>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</si>
  <si>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</si>
  <si>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</si>
  <si>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</si>
  <si>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</si>
  <si>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</si>
  <si>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</si>
  <si>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</si>
  <si>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</si>
  <si>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</si>
  <si>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</si>
  <si>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</si>
  <si>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</si>
  <si>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</si>
  <si>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</si>
  <si>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</si>
  <si>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</si>
  <si>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</si>
  <si>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</si>
  <si>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</si>
  <si>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</si>
  <si>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</si>
  <si>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</si>
  <si>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</si>
  <si>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</si>
  <si>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</si>
  <si>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</si>
  <si>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</si>
  <si>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</si>
  <si>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</si>
  <si>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</si>
  <si>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</si>
  <si>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</si>
  <si>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</si>
  <si>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</si>
  <si>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</si>
  <si>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</si>
  <si>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</si>
  <si>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</si>
  <si>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</si>
  <si>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</si>
  <si>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</si>
  <si>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</si>
  <si>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</si>
  <si>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</si>
  <si>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</si>
  <si>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</si>
  <si>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</si>
  <si>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</si>
  <si>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</si>
  <si>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</si>
  <si>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</si>
  <si>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</si>
  <si>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</si>
  <si>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</si>
  <si>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</si>
  <si>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</si>
  <si>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</si>
  <si>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</si>
  <si>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</si>
  <si>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</si>
  <si>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</si>
  <si>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</si>
  <si>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</si>
  <si>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</si>
  <si>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</si>
  <si>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</si>
  <si>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</si>
  <si>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</si>
  <si>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</si>
  <si>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</si>
  <si>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</si>
  <si>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</si>
  <si>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</si>
  <si>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</si>
  <si>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</si>
  <si>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</si>
  <si>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</si>
  <si>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</si>
  <si>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</si>
  <si>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</si>
  <si>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</si>
  <si>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</si>
  <si>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</si>
  <si>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</si>
  <si>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</si>
  <si>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</si>
  <si>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</si>
  <si>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</si>
  <si>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</si>
  <si>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</si>
  <si>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</si>
  <si>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</si>
  <si>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</si>
  <si>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</si>
  <si>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</si>
  <si>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</si>
  <si>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</si>
  <si>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</si>
  <si>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</si>
  <si>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</si>
  <si>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</si>
  <si>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</si>
  <si>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</si>
  <si>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</si>
  <si>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</si>
  <si>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</si>
  <si>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</si>
  <si>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</si>
  <si>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</si>
  <si>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</si>
  <si>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</si>
  <si>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</si>
  <si>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</si>
  <si>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</si>
  <si>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</si>
  <si>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</si>
  <si>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</si>
  <si>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</si>
  <si>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</si>
  <si>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</si>
  <si>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</si>
  <si>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</si>
  <si>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</si>
  <si>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</si>
  <si>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</si>
  <si>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</si>
  <si>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</si>
  <si>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</si>
  <si>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</si>
  <si>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</si>
  <si>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</si>
  <si>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</si>
  <si>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</si>
  <si>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</si>
  <si>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</si>
  <si>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</si>
  <si>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</si>
  <si>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</si>
  <si>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</si>
  <si>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</si>
  <si>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</si>
  <si>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</si>
  <si>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</si>
  <si>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</si>
  <si>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</si>
  <si>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</si>
  <si>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</si>
  <si>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</si>
  <si>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</si>
  <si>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</si>
  <si>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</si>
  <si>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</si>
  <si>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</si>
  <si>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</si>
  <si>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</si>
  <si>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</si>
  <si>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</si>
  <si>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</si>
  <si>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</si>
  <si>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</si>
  <si>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</si>
  <si>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</si>
  <si>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</si>
  <si>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</si>
  <si>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</si>
  <si>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</si>
  <si>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</si>
  <si>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</si>
  <si>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</si>
  <si>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</si>
  <si>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</si>
  <si>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</si>
  <si>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</si>
  <si>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</si>
  <si>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</si>
  <si>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</si>
  <si>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</si>
  <si>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</si>
  <si>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</si>
  <si>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</si>
  <si>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</si>
  <si>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</si>
  <si>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</si>
  <si>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</si>
  <si>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</si>
  <si>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</si>
  <si>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</si>
  <si>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</si>
  <si>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</si>
  <si>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</si>
  <si>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</si>
  <si>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</si>
  <si>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</si>
  <si>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</si>
  <si>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</si>
  <si>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</si>
  <si>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</si>
  <si>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</si>
  <si>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</si>
  <si>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</si>
  <si>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</si>
  <si>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</si>
  <si>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</si>
  <si>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</si>
  <si>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</si>
  <si>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</si>
  <si>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</si>
  <si>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</si>
  <si>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</si>
  <si>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</si>
  <si>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</si>
  <si>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</si>
  <si>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</si>
  <si>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</si>
  <si>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</si>
  <si>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</si>
  <si>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</si>
  <si>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</si>
  <si>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</si>
  <si>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</si>
  <si>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</si>
  <si>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</si>
  <si>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</si>
  <si>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</si>
  <si>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</si>
  <si>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</si>
  <si>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</si>
  <si>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</si>
  <si>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</si>
  <si>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</si>
  <si>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</si>
  <si>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</si>
  <si>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</si>
  <si>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</si>
  <si>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</si>
  <si>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</si>
  <si>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</si>
  <si>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</si>
  <si>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</si>
  <si>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</si>
  <si>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</si>
  <si>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</si>
  <si>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</si>
  <si>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</si>
  <si>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</si>
  <si>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</si>
  <si>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</si>
  <si>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</si>
  <si>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</si>
  <si>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</si>
  <si>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</si>
  <si>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</si>
  <si>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</si>
  <si>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</si>
  <si>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</si>
  <si>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</si>
  <si>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</si>
  <si>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</si>
  <si>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</si>
  <si>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</si>
  <si>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</si>
  <si>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</si>
  <si>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</si>
  <si>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</si>
  <si>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</si>
  <si>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</si>
  <si>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</si>
  <si>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</si>
  <si>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</si>
  <si>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</si>
  <si>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</si>
  <si>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</si>
  <si>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</si>
  <si>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</si>
  <si>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</si>
  <si>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</si>
  <si>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</si>
  <si>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</si>
  <si>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</si>
  <si>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</si>
  <si>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</si>
  <si>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</si>
  <si>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</si>
  <si>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</si>
  <si>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</si>
  <si>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</si>
  <si>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</si>
  <si>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</si>
  <si>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</si>
  <si>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</si>
  <si>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</si>
  <si>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</si>
  <si>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</si>
  <si>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</si>
  <si>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</si>
  <si>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</si>
  <si>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</si>
  <si>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</si>
  <si>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</si>
  <si>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</si>
  <si>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</si>
  <si>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</si>
  <si>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</si>
  <si>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</si>
  <si>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</si>
  <si>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</si>
  <si>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</si>
  <si>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</si>
  <si>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</si>
  <si>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</si>
  <si>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</si>
  <si>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</si>
  <si>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</si>
  <si>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</si>
  <si>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</si>
  <si>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</si>
  <si>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</si>
  <si>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</si>
  <si>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</si>
  <si>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</si>
  <si>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</si>
  <si>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</si>
  <si>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</si>
  <si>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</si>
  <si>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</si>
  <si>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</si>
  <si>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</si>
  <si>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</si>
  <si>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</si>
  <si>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</si>
  <si>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</si>
  <si>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</si>
  <si>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</si>
  <si>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</si>
  <si>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</si>
  <si>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</si>
  <si>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</si>
  <si>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</si>
  <si>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</si>
  <si>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</si>
  <si>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</si>
  <si>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</si>
  <si>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</si>
  <si>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</si>
  <si>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</si>
  <si>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</si>
  <si>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</si>
  <si>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</si>
  <si>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</si>
  <si>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</si>
  <si>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</si>
  <si>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</si>
  <si>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</si>
  <si>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</si>
  <si>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</si>
  <si>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</si>
  <si>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</si>
  <si>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</si>
  <si>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</si>
  <si>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</si>
  <si>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</si>
  <si>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</si>
  <si>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</si>
  <si>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</si>
  <si>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</si>
  <si>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</si>
  <si>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</si>
  <si>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</si>
  <si>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</si>
  <si>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</si>
  <si>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</si>
  <si>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</si>
  <si>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</si>
  <si>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</si>
  <si>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</si>
  <si>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</si>
  <si>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</si>
  <si>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</si>
  <si>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</si>
  <si>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</si>
  <si>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</si>
  <si>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</si>
  <si>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</si>
  <si>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</si>
  <si>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</si>
  <si>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</si>
  <si>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</si>
  <si>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</si>
  <si>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</si>
  <si>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</si>
  <si>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</si>
  <si>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</si>
  <si>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</si>
  <si>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</si>
  <si>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</si>
  <si>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</si>
  <si>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</si>
  <si>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</si>
  <si>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</si>
  <si>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</si>
  <si>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</si>
  <si>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</si>
  <si>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</si>
  <si>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</si>
  <si>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</si>
  <si>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</si>
  <si>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</si>
  <si>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</si>
  <si>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</si>
  <si>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</si>
  <si>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</si>
  <si>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</si>
  <si>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</si>
  <si>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</si>
  <si>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</si>
  <si>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</si>
  <si>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</si>
  <si>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</si>
  <si>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</si>
  <si>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</si>
  <si>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</si>
  <si>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</si>
  <si>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</si>
  <si>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</si>
  <si>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</si>
  <si>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</si>
  <si>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</si>
  <si>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</si>
  <si>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</si>
  <si>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</si>
  <si>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</si>
  <si>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</si>
  <si>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</si>
  <si>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</si>
  <si>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</si>
  <si>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</si>
  <si>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</si>
  <si>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</si>
  <si>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</si>
  <si>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</si>
  <si>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</si>
  <si>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</si>
  <si>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</si>
  <si>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</si>
  <si>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</si>
  <si>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</si>
  <si>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</si>
  <si>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</si>
  <si>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</si>
  <si>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</si>
  <si>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</si>
  <si>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</si>
  <si>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</si>
  <si>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</si>
  <si>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</si>
  <si>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</si>
  <si>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</si>
  <si>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</si>
  <si>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</si>
  <si>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</si>
  <si>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</si>
  <si>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</si>
  <si>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</si>
  <si>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</si>
  <si>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</si>
  <si>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</si>
  <si>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</si>
  <si>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</si>
  <si>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</si>
  <si>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</si>
  <si>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</si>
  <si>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</si>
  <si>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</si>
  <si>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</si>
  <si>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</si>
  <si>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</si>
  <si>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</si>
  <si>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</si>
  <si>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</si>
  <si>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</si>
  <si>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</si>
  <si>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</si>
  <si>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</si>
  <si>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</si>
  <si>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</si>
  <si>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</si>
  <si>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</si>
  <si>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</si>
  <si>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</si>
  <si>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</si>
  <si>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</si>
  <si>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</si>
  <si>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</si>
  <si>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</si>
  <si>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</si>
  <si>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</si>
  <si>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</si>
  <si>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</si>
  <si>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</si>
  <si>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</si>
  <si>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</si>
  <si>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</si>
  <si>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</si>
  <si>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</si>
  <si>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</si>
  <si>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</si>
  <si>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</si>
  <si>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</si>
  <si>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</si>
  <si>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</si>
  <si>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</si>
  <si>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</si>
  <si>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</si>
  <si>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</si>
  <si>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</si>
  <si>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</si>
  <si>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</si>
  <si>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</si>
  <si>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</si>
  <si>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</si>
  <si>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</si>
  <si>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</si>
  <si>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</si>
  <si>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</si>
  <si>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</si>
  <si>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</si>
  <si>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</si>
  <si>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</si>
  <si>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</si>
  <si>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</si>
  <si>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</si>
  <si>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</si>
  <si>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</si>
  <si>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</si>
  <si>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</si>
  <si>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</si>
  <si>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</si>
  <si>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</si>
  <si>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</si>
  <si>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</si>
  <si>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</si>
  <si>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</si>
  <si>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</si>
  <si>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</si>
  <si>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</si>
  <si>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</si>
  <si>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</si>
  <si>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</si>
  <si>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</si>
  <si>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</si>
  <si>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</si>
  <si>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</si>
  <si>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</si>
  <si>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</si>
  <si>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</si>
  <si>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</si>
  <si>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</si>
  <si>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</si>
  <si>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</si>
  <si>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</si>
  <si>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</si>
  <si>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</si>
  <si>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</si>
  <si>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</si>
  <si>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</si>
  <si>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</si>
  <si>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</si>
  <si>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</si>
  <si>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</si>
  <si>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</si>
  <si>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</si>
  <si>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</si>
  <si>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</si>
  <si>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</si>
  <si>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</si>
  <si>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</si>
  <si>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</si>
  <si>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</si>
  <si>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</si>
  <si>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</si>
  <si>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</si>
  <si>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</si>
  <si>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</si>
  <si>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</si>
  <si>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</si>
  <si>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</si>
  <si>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</si>
  <si>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</si>
  <si>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</si>
  <si>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</si>
  <si>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</si>
  <si>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</si>
  <si>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</si>
  <si>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</si>
  <si>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</si>
  <si>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</si>
  <si>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</si>
  <si>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</si>
  <si>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</si>
  <si>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</si>
  <si>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</si>
  <si>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</si>
  <si>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</si>
  <si>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</si>
  <si>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</si>
  <si>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</si>
  <si>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</si>
  <si>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</si>
  <si>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</si>
  <si>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</si>
  <si>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</si>
  <si>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</si>
  <si>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</si>
  <si>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</si>
  <si>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</si>
  <si>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</si>
  <si>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</si>
  <si>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</si>
  <si>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</si>
  <si>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</si>
  <si>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</si>
  <si>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</si>
  <si>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</si>
  <si>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</si>
  <si>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</si>
  <si>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</si>
  <si>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</si>
  <si>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</si>
  <si>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</si>
  <si>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</si>
  <si>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</si>
  <si>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</si>
  <si>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</si>
  <si>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</si>
  <si>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</si>
  <si>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</si>
  <si>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</si>
  <si>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</si>
  <si>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</si>
  <si>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</si>
  <si>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</si>
  <si>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</si>
  <si>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</si>
  <si>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</si>
  <si>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</si>
  <si>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</si>
  <si>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</si>
  <si>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</si>
  <si>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</si>
  <si>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</si>
  <si>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</si>
  <si>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</si>
  <si>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</si>
  <si>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</si>
  <si>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</si>
  <si>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</si>
  <si>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</si>
  <si>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</si>
  <si>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</si>
  <si>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</si>
  <si>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</si>
  <si>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</si>
  <si>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</si>
  <si>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</si>
  <si>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</si>
  <si>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</si>
  <si>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</si>
  <si>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</si>
  <si>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</si>
  <si>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</si>
  <si>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</si>
  <si>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</si>
  <si>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</si>
  <si>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</si>
  <si>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</si>
  <si>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</si>
  <si>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</si>
  <si>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</si>
  <si>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</si>
  <si>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</si>
  <si>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</si>
  <si>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</si>
  <si>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</si>
  <si>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</si>
  <si>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</si>
  <si>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</si>
  <si>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</si>
  <si>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</si>
  <si>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</si>
  <si>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</si>
  <si>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</si>
  <si>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</si>
  <si>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</si>
  <si>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</si>
  <si>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</si>
  <si>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</si>
  <si>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</si>
  <si>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</si>
  <si>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</si>
  <si>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</si>
  <si>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</si>
  <si>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</si>
  <si>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</si>
  <si>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</si>
  <si>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</si>
  <si>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</si>
  <si>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</si>
  <si>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</si>
  <si>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</si>
  <si>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</si>
  <si>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</si>
  <si>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</si>
  <si>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</si>
  <si>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</si>
  <si>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</si>
  <si>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</si>
  <si>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</si>
  <si>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</si>
  <si>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</si>
  <si>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</si>
  <si>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</si>
  <si>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</si>
  <si>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</si>
  <si>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</si>
  <si>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</si>
  <si>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</si>
  <si>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</si>
  <si>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</si>
  <si>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</si>
  <si>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</si>
  <si>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</si>
  <si>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</si>
  <si>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</si>
  <si>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</si>
  <si>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</si>
  <si>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</si>
  <si>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</si>
  <si>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</si>
  <si>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</si>
  <si>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</si>
  <si>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</si>
  <si>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</si>
  <si>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</si>
  <si>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</si>
  <si>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</si>
  <si>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</si>
  <si>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</si>
  <si>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</si>
  <si>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</si>
  <si>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</si>
  <si>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</si>
  <si>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</si>
  <si>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</si>
  <si>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</si>
  <si>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</si>
  <si>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</si>
  <si>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</si>
  <si>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</si>
  <si>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</si>
  <si>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</si>
  <si>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</si>
  <si>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</si>
  <si>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</si>
  <si>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</si>
  <si>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</si>
  <si>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</si>
  <si>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</si>
  <si>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</si>
  <si>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</si>
  <si>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</si>
  <si>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</si>
  <si>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</si>
  <si>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</si>
  <si>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</si>
  <si>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</si>
  <si>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</si>
  <si>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</si>
  <si>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</si>
  <si>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</si>
  <si>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</si>
  <si>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</si>
  <si>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</si>
  <si>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</si>
  <si>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</si>
  <si>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</si>
  <si>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</si>
  <si>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</si>
  <si>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</si>
  <si>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</si>
  <si>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</si>
  <si>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</si>
  <si>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</si>
  <si>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</si>
  <si>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</si>
  <si>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</si>
  <si>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</si>
  <si>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</si>
  <si>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</si>
  <si>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</si>
  <si>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</si>
  <si>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</si>
  <si>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</si>
  <si>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</si>
  <si>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</si>
  <si>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</si>
  <si>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</si>
  <si>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</si>
  <si>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</si>
  <si>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</si>
  <si>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</si>
  <si>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</si>
  <si>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</si>
  <si>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</si>
  <si>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</si>
  <si>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</si>
  <si>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</si>
  <si>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</si>
  <si>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</si>
  <si>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</si>
  <si>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</si>
  <si>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</si>
  <si>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</si>
  <si>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</si>
  <si>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</si>
  <si>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</si>
  <si>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</si>
  <si>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</si>
  <si>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</si>
  <si>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</si>
  <si>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</si>
  <si>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</si>
  <si>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</si>
  <si>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</si>
  <si>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</si>
  <si>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</si>
  <si>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</si>
  <si>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</si>
  <si>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</si>
  <si>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</si>
  <si>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</si>
  <si>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</si>
  <si>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</si>
  <si>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</si>
  <si>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</si>
  <si>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</si>
  <si>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</si>
  <si>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</si>
  <si>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</si>
  <si>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</si>
  <si>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</si>
  <si>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</si>
  <si>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</si>
  <si>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</si>
  <si>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</si>
  <si>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</si>
  <si>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</si>
  <si>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</si>
  <si>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</si>
  <si>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</si>
  <si>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</si>
  <si>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</si>
  <si>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</si>
  <si>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</si>
  <si>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</si>
  <si>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</si>
  <si>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</si>
  <si>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</si>
  <si>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</si>
  <si>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</si>
  <si>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</si>
  <si>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</si>
  <si>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</si>
  <si>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</si>
  <si>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</si>
  <si>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</si>
  <si>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</si>
  <si>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</si>
  <si>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</si>
  <si>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</si>
  <si>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</si>
  <si>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</si>
  <si>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</si>
  <si>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</si>
  <si>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</si>
  <si>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</si>
  <si>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</si>
  <si>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</si>
  <si>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</si>
  <si>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</si>
  <si>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</si>
  <si>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</si>
  <si>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</si>
  <si>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</si>
  <si>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</si>
  <si>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</si>
  <si>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</si>
  <si>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</si>
  <si>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</si>
  <si>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</si>
  <si>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</si>
  <si>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</si>
  <si>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</si>
  <si>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</si>
  <si>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</si>
  <si>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</si>
  <si>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</si>
  <si>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</si>
  <si>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</si>
  <si>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</si>
  <si>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</si>
  <si>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</si>
  <si>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</si>
  <si>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</si>
  <si>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</si>
  <si>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</si>
  <si>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</si>
  <si>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</si>
  <si>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</si>
  <si>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</si>
  <si>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</si>
  <si>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</si>
  <si>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</si>
  <si>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</si>
  <si>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</si>
  <si>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</si>
  <si>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</si>
  <si>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</si>
  <si>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</si>
  <si>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</si>
  <si>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</si>
  <si>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</si>
  <si>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</si>
  <si>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</si>
  <si>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</si>
  <si>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</si>
  <si>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</si>
  <si>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</si>
  <si>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</si>
  <si>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</si>
  <si>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</si>
  <si>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</si>
  <si>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</si>
  <si>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</si>
  <si>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</si>
  <si>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</si>
  <si>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</si>
  <si>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</si>
  <si>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</si>
  <si>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</si>
  <si>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</si>
  <si>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</si>
  <si>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</si>
  <si>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</si>
  <si>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</si>
  <si>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</si>
  <si>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</si>
  <si>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</si>
  <si>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</si>
  <si>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</si>
  <si>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</si>
  <si>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</si>
  <si>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</si>
  <si>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</si>
  <si>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</si>
  <si>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</si>
  <si>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</si>
  <si>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</si>
  <si>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</si>
  <si>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</si>
  <si>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</si>
  <si>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</si>
  <si>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</si>
  <si>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</si>
  <si>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</si>
  <si>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</si>
  <si>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</si>
  <si>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</si>
  <si>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</si>
  <si>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</si>
  <si>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</si>
  <si>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</si>
  <si>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</si>
  <si>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</si>
  <si>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</si>
  <si>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</si>
  <si>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</si>
  <si>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</si>
  <si>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</si>
  <si>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</si>
  <si>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</si>
  <si>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</si>
  <si>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</si>
  <si>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</si>
  <si>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</si>
  <si>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</si>
  <si>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</si>
  <si>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</si>
  <si>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</si>
  <si>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</si>
  <si>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</si>
  <si>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</si>
  <si>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</si>
  <si>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</si>
  <si>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</si>
  <si>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</si>
  <si>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</si>
  <si>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</si>
  <si>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</si>
  <si>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</si>
  <si>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</si>
  <si>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</si>
  <si>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</si>
  <si>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</si>
  <si>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</si>
  <si>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</si>
  <si>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</si>
  <si>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</si>
  <si>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</si>
  <si>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</si>
  <si>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</si>
  <si>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</si>
  <si>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</si>
  <si>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</si>
  <si>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</si>
  <si>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</si>
  <si>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</si>
  <si>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</si>
  <si>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</si>
  <si>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</si>
  <si>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</si>
  <si>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</si>
  <si>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</si>
  <si>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</si>
  <si>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</si>
  <si>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</si>
  <si>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</si>
  <si>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</si>
  <si>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</si>
  <si>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</si>
  <si>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</si>
  <si>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</si>
  <si>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</si>
  <si>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</si>
  <si>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</si>
  <si>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</si>
  <si>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</si>
  <si>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</si>
  <si>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</si>
  <si>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</si>
  <si>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</si>
  <si>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</si>
  <si>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</si>
  <si>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</si>
  <si>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</si>
  <si>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</si>
  <si>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</si>
  <si>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</si>
  <si>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</si>
  <si>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</si>
  <si>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</si>
  <si>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</si>
  <si>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</si>
  <si>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</si>
  <si>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</si>
  <si>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</si>
  <si>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</si>
  <si>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</si>
  <si>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</si>
  <si>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</si>
  <si>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</si>
  <si>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</si>
  <si>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</si>
  <si>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</si>
  <si>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</si>
  <si>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</si>
  <si>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</si>
  <si>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</si>
  <si>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</si>
  <si>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</si>
  <si>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</si>
  <si>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</si>
  <si>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</si>
  <si>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</si>
  <si>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</si>
  <si>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</si>
  <si>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</si>
  <si>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</si>
  <si>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</si>
  <si>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</si>
  <si>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</si>
  <si>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</si>
  <si>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</si>
  <si>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</si>
  <si>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</si>
  <si>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</si>
  <si>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</si>
  <si>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</si>
  <si>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</si>
  <si>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</si>
  <si>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</si>
  <si>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</si>
  <si>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</si>
  <si>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</si>
  <si>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</si>
  <si>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</si>
  <si>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</si>
  <si>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</si>
  <si>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</si>
  <si>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</si>
  <si>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</si>
  <si>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</si>
  <si>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</si>
  <si>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</si>
  <si>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</si>
  <si>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</si>
  <si>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</si>
  <si>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</si>
  <si>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</si>
  <si>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</si>
  <si>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</si>
  <si>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</si>
  <si>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</si>
  <si>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</si>
  <si>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</si>
  <si>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</si>
  <si>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</si>
  <si>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</si>
  <si>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</si>
  <si>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</si>
  <si>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</si>
  <si>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</si>
  <si>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</si>
  <si>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</si>
  <si>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</si>
  <si>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</si>
  <si>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</si>
  <si>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</si>
  <si>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</si>
  <si>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</si>
  <si>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</si>
  <si>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</si>
  <si>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</si>
  <si>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</si>
  <si>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</si>
  <si>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</si>
  <si>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</si>
  <si>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</si>
  <si>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</si>
  <si>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</si>
  <si>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</si>
  <si>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</si>
  <si>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</si>
  <si>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</si>
  <si>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</si>
  <si>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</si>
  <si>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</si>
  <si>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</si>
  <si>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</si>
  <si>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</si>
  <si>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</si>
  <si>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</si>
  <si>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</si>
  <si>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</si>
  <si>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</si>
  <si>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</si>
  <si>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</si>
  <si>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</si>
  <si>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</si>
  <si>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</si>
  <si>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</si>
  <si>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</si>
  <si>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</si>
  <si>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</si>
  <si>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</si>
  <si>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</si>
  <si>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</si>
  <si>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</si>
  <si>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</si>
  <si>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</si>
  <si>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</si>
  <si>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</si>
  <si>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</si>
  <si>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</si>
  <si>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</si>
  <si>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</si>
  <si>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</si>
  <si>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</si>
  <si>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</si>
  <si>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</si>
  <si>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</si>
  <si>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</si>
  <si>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</si>
  <si>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</si>
  <si>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</si>
  <si>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</si>
  <si>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</si>
  <si>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</si>
  <si>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</si>
  <si>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</si>
  <si>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</si>
  <si>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</si>
  <si>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</si>
  <si>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</si>
  <si>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</si>
  <si>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</si>
  <si>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</si>
  <si>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</si>
  <si>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</si>
  <si>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</si>
  <si>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</si>
  <si>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</si>
  <si>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</si>
  <si>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</si>
  <si>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</si>
  <si>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</si>
  <si>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</si>
  <si>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</si>
  <si>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</si>
  <si>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</si>
  <si>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</si>
  <si>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</si>
  <si>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</si>
  <si>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</si>
  <si>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</si>
  <si>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</si>
  <si>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</si>
  <si>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</si>
  <si>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</si>
  <si>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</si>
  <si>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</si>
  <si>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</si>
  <si>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</si>
  <si>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</si>
  <si>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</si>
  <si>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</si>
  <si>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</si>
  <si>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</si>
  <si>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</si>
  <si>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</si>
  <si>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</si>
  <si>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</si>
  <si>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</si>
  <si>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</si>
  <si>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</si>
  <si>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</si>
  <si>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</si>
  <si>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</si>
  <si>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</si>
  <si>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</si>
  <si>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</si>
  <si>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</si>
  <si>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</si>
  <si>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</si>
  <si>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</si>
  <si>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</si>
  <si>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</si>
  <si>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</si>
  <si>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</si>
  <si>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</si>
  <si>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</si>
  <si>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</si>
  <si>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</si>
  <si>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</si>
  <si>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</si>
  <si>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</si>
  <si>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</si>
  <si>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</si>
  <si>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</si>
  <si>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</si>
  <si>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</si>
  <si>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</si>
  <si>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</si>
  <si>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</si>
  <si>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</si>
  <si>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</si>
  <si>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</si>
  <si>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</si>
  <si>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</si>
  <si>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</si>
  <si>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</si>
  <si>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</si>
  <si>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</si>
  <si>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</si>
  <si>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</si>
  <si>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</si>
  <si>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</si>
  <si>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</si>
  <si>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</si>
  <si>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</si>
  <si>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</si>
  <si>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</si>
  <si>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</si>
  <si>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</si>
  <si>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</si>
  <si>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</si>
  <si>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</si>
  <si>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</si>
  <si>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</si>
  <si>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</si>
  <si>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</si>
  <si>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</si>
  <si>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</si>
  <si>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</si>
  <si>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</si>
  <si>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</si>
  <si>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</si>
  <si>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</si>
  <si>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</si>
  <si>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</si>
  <si>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</si>
  <si>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</si>
  <si>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</si>
  <si>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</si>
  <si>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</si>
  <si>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</si>
  <si>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</si>
  <si>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</si>
  <si>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</si>
  <si>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</si>
  <si>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</si>
  <si>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</si>
  <si>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</si>
  <si>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</si>
  <si>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</si>
  <si>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</si>
  <si>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</si>
  <si>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</si>
  <si>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</si>
  <si>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</si>
  <si>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</si>
  <si>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</si>
  <si>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</si>
  <si>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</si>
  <si>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</si>
  <si>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</si>
  <si>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</si>
  <si>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</si>
  <si>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</si>
  <si>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</si>
  <si>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</si>
  <si>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</si>
  <si>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</si>
  <si>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</si>
  <si>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</si>
  <si>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</si>
  <si>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</si>
  <si>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</si>
  <si>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</si>
  <si>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</si>
  <si>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</si>
  <si>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</si>
  <si>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</si>
  <si>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</si>
  <si>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</si>
  <si>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</si>
  <si>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</si>
  <si>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</si>
  <si>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</si>
  <si>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</si>
  <si>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</si>
  <si>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</si>
  <si>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</si>
  <si>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</si>
  <si>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</si>
  <si>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</si>
  <si>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</si>
  <si>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</si>
  <si>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</si>
  <si>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</si>
  <si>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</si>
  <si>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</si>
  <si>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</si>
  <si>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</si>
  <si>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</si>
  <si>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</si>
  <si>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</si>
  <si>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</si>
  <si>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</si>
  <si>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</si>
  <si>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</si>
  <si>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</si>
  <si>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</si>
  <si>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</si>
  <si>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</si>
  <si>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</si>
  <si>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</si>
  <si>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</si>
  <si>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</si>
  <si>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</si>
  <si>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</si>
  <si>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</si>
  <si>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</si>
  <si>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</si>
  <si>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</si>
  <si>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</si>
  <si>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</si>
  <si>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</si>
  <si>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</si>
  <si>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</si>
  <si>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</si>
  <si>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</si>
  <si>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</si>
  <si>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</si>
  <si>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</si>
  <si>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</si>
  <si>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</si>
  <si>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</si>
  <si>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</si>
  <si>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</si>
  <si>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</si>
  <si>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</si>
  <si>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</si>
  <si>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</si>
  <si>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</si>
  <si>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</si>
  <si>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</si>
  <si>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</si>
  <si>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</si>
  <si>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</si>
  <si>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</si>
  <si>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</si>
  <si>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</si>
  <si>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</si>
  <si>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</si>
  <si>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</si>
  <si>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</si>
  <si>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</si>
  <si>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</si>
  <si>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</si>
  <si>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</si>
  <si>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</si>
  <si>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</si>
  <si>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</si>
  <si>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</si>
  <si>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</si>
  <si>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</si>
  <si>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</si>
  <si>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</si>
  <si>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</si>
  <si>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</si>
  <si>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</si>
  <si>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</si>
  <si>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</si>
  <si>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</si>
  <si>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</si>
  <si>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</si>
  <si>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</si>
  <si>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</si>
  <si>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</si>
  <si>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</si>
  <si>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</si>
  <si>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</si>
  <si>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</si>
  <si>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</si>
  <si>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</si>
  <si>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</si>
  <si>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</si>
  <si>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</si>
  <si>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</si>
  <si>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</si>
  <si>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</si>
  <si>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</si>
  <si>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</si>
  <si>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</si>
  <si>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</si>
  <si>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</si>
  <si>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</si>
  <si>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</si>
  <si>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</si>
  <si>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</si>
  <si>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</si>
  <si>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</si>
  <si>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</si>
  <si>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</si>
  <si>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</si>
  <si>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</si>
  <si>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</si>
  <si>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</si>
  <si>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</si>
  <si>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</si>
  <si>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</si>
  <si>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</si>
  <si>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</si>
  <si>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</si>
  <si>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</si>
  <si>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</si>
  <si>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</si>
  <si>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</si>
  <si>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</si>
  <si>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</si>
  <si>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</si>
  <si>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</si>
  <si>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</si>
  <si>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</si>
  <si>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</si>
  <si>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</si>
  <si>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</si>
  <si>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</si>
  <si>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</si>
  <si>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</si>
  <si>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</si>
  <si>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</si>
  <si>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</si>
  <si>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</si>
  <si>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</si>
  <si>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</si>
  <si>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</si>
  <si>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</si>
  <si>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</si>
  <si>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</si>
  <si>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</si>
  <si>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</si>
  <si>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</si>
  <si>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</si>
  <si>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</si>
  <si>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</si>
  <si>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</si>
  <si>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</si>
  <si>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</si>
  <si>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</si>
  <si>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</si>
  <si>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</si>
  <si>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</si>
  <si>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</si>
  <si>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</si>
  <si>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</si>
  <si>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</si>
  <si>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</si>
  <si>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</si>
  <si>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</si>
  <si>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</si>
  <si>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</si>
  <si>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</si>
  <si>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</si>
  <si>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</si>
  <si>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</si>
  <si>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</si>
  <si>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</si>
  <si>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</si>
  <si>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</si>
  <si>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</si>
  <si>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</si>
  <si>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</si>
  <si>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</si>
  <si>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</si>
  <si>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</si>
  <si>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</si>
  <si>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</si>
  <si>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</si>
  <si>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</si>
  <si>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</si>
  <si>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</si>
  <si>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</si>
  <si>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</si>
  <si>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</si>
  <si>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</si>
  <si>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</si>
  <si>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</si>
  <si>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</si>
  <si>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</si>
  <si>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</si>
  <si>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</si>
  <si>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</si>
  <si>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</si>
  <si>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</si>
  <si>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</si>
  <si>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</si>
  <si>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</si>
  <si>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</si>
  <si>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</si>
  <si>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</si>
  <si>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</si>
  <si>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</si>
  <si>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</si>
  <si>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</si>
  <si>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</si>
  <si>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</si>
  <si>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</si>
  <si>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</si>
  <si>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</si>
  <si>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</si>
  <si>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</si>
  <si>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</si>
  <si>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</si>
  <si>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</si>
  <si>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</si>
  <si>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</si>
  <si>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</si>
  <si>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</si>
  <si>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</si>
  <si>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</si>
  <si>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</si>
  <si>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</si>
  <si>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</si>
  <si>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</si>
  <si>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</si>
  <si>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</si>
  <si>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</si>
  <si>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</si>
  <si>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</si>
  <si>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</si>
  <si>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</si>
  <si>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</si>
  <si>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</si>
  <si>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</si>
  <si>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</si>
  <si>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</si>
  <si>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</si>
  <si>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</si>
  <si>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</si>
  <si>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</si>
  <si>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</si>
  <si>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</si>
  <si>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</si>
  <si>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</si>
  <si>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</si>
  <si>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</si>
  <si>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</si>
  <si>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</si>
  <si>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</si>
  <si>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</si>
  <si>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</si>
  <si>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</si>
  <si>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</si>
  <si>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</si>
  <si>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</si>
  <si>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</si>
  <si>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</si>
  <si>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</si>
  <si>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</si>
  <si>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</si>
  <si>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</si>
  <si>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</si>
  <si>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</si>
  <si>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</si>
  <si>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</si>
  <si>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</si>
  <si>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</si>
  <si>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</si>
  <si>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</si>
  <si>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</si>
  <si>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</si>
  <si>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</si>
  <si>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</si>
  <si>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</si>
  <si>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</si>
  <si>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</si>
  <si>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</si>
  <si>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</si>
  <si>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</si>
  <si>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</si>
  <si>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</si>
  <si>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</si>
  <si>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</si>
  <si>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</si>
  <si>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</si>
  <si>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</si>
  <si>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</si>
  <si>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</si>
  <si>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</si>
  <si>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</si>
  <si>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</si>
  <si>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</si>
  <si>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</si>
  <si>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</si>
  <si>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</si>
  <si>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</si>
  <si>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</si>
  <si>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</si>
  <si>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</si>
  <si>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</si>
  <si>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</si>
  <si>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</si>
  <si>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</si>
  <si>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</si>
  <si>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</si>
  <si>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</si>
  <si>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</si>
  <si>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</si>
  <si>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</si>
  <si>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</si>
  <si>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</si>
  <si>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</si>
  <si>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</si>
  <si>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</si>
  <si>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</si>
  <si>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</si>
  <si>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</si>
  <si>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</si>
  <si>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</si>
  <si>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</si>
  <si>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</si>
  <si>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</si>
  <si>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</si>
  <si>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</si>
  <si>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</si>
  <si>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</si>
  <si>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</si>
  <si>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</si>
  <si>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</si>
  <si>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</si>
  <si>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</si>
  <si>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</si>
  <si>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</si>
  <si>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</si>
  <si>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</si>
  <si>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</si>
  <si>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</si>
  <si>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</si>
  <si>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</si>
  <si>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</si>
  <si>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</si>
  <si>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</si>
  <si>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</si>
  <si>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</si>
  <si>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</si>
  <si>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</si>
  <si>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</si>
  <si>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</si>
  <si>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</si>
  <si>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</si>
  <si>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</si>
  <si>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</si>
  <si>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</si>
  <si>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</si>
  <si>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</si>
  <si>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</si>
  <si>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</si>
  <si>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</si>
  <si>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</si>
  <si>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</si>
  <si>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</si>
  <si>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</si>
  <si>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</si>
  <si>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</si>
  <si>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</si>
  <si>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</si>
  <si>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</si>
  <si>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</si>
  <si>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</si>
  <si>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</si>
  <si>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</si>
  <si>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</si>
  <si>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</si>
  <si>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</si>
  <si>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</si>
  <si>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</si>
  <si>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</si>
  <si>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</si>
  <si>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</si>
  <si>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</si>
  <si>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</si>
  <si>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</si>
  <si>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</si>
  <si>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</si>
  <si>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</si>
  <si>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</si>
  <si>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</si>
  <si>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</si>
  <si>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</si>
  <si>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</si>
  <si>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</si>
  <si>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</si>
  <si>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</si>
  <si>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</si>
  <si>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</si>
  <si>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</si>
  <si>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</si>
  <si>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</si>
  <si>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</si>
  <si>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</si>
  <si>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</si>
  <si>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</si>
  <si>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</si>
  <si>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</si>
  <si>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</si>
  <si>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</si>
  <si>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</si>
  <si>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</si>
  <si>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</si>
  <si>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</si>
  <si>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</si>
  <si>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</si>
  <si>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</si>
  <si>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</si>
  <si>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</si>
  <si>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</si>
  <si>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</si>
  <si>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</si>
  <si>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</si>
  <si>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</si>
  <si>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</si>
  <si>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</si>
  <si>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</si>
  <si>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</si>
  <si>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</si>
  <si>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</si>
  <si>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</si>
  <si>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</si>
  <si>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</si>
  <si>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</si>
  <si>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</si>
  <si>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</si>
  <si>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</si>
  <si>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</si>
  <si>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</si>
  <si>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</si>
  <si>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</si>
  <si>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</si>
  <si>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</si>
  <si>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</si>
  <si>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</si>
  <si>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</si>
  <si>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</si>
  <si>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</si>
  <si>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</si>
  <si>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</si>
  <si>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</si>
  <si>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</si>
  <si>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</si>
  <si>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</si>
  <si>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</si>
  <si>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</si>
  <si>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</si>
  <si>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</si>
  <si>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</si>
  <si>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</si>
  <si>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</si>
  <si>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</si>
  <si>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</si>
  <si>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</si>
  <si>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</si>
  <si>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</si>
  <si>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</si>
  <si>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</si>
  <si>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</si>
  <si>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</si>
  <si>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</si>
  <si>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</si>
  <si>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</si>
  <si>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</si>
  <si>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</si>
  <si>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</si>
  <si>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</si>
  <si>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</si>
  <si>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</si>
  <si>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</si>
  <si>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</si>
  <si>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</si>
  <si>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</si>
  <si>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</si>
  <si>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</si>
  <si>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</si>
  <si>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</si>
  <si>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</si>
  <si>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</si>
  <si>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</si>
  <si>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</si>
  <si>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</si>
  <si>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</si>
  <si>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</si>
  <si>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</si>
  <si>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</si>
  <si>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</si>
  <si>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</si>
  <si>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</si>
  <si>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</si>
  <si>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</si>
  <si>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</si>
  <si>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</si>
  <si>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</si>
  <si>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</si>
  <si>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</si>
  <si>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</si>
  <si>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</si>
  <si>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</si>
  <si>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</si>
  <si>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</si>
  <si>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</si>
  <si>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</si>
  <si>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</si>
  <si>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</si>
  <si>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</si>
  <si>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</si>
  <si>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</si>
  <si>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</si>
  <si>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</si>
  <si>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</si>
  <si>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</si>
  <si>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</si>
  <si>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</si>
  <si>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</si>
  <si>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</si>
  <si>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</si>
  <si>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</si>
  <si>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</si>
  <si>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</si>
  <si>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</si>
  <si>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</si>
  <si>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</si>
  <si>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</si>
  <si>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</si>
  <si>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</si>
  <si>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</si>
  <si>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</si>
  <si>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</si>
  <si>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</si>
  <si>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</si>
  <si>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</si>
  <si>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</si>
  <si>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</si>
  <si>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</si>
  <si>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</si>
  <si>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</si>
  <si>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</si>
  <si>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</si>
  <si>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</si>
  <si>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</si>
  <si>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</si>
  <si>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</si>
  <si>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</si>
  <si>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</si>
  <si>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</si>
  <si>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</si>
  <si>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</si>
  <si>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</si>
  <si>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</si>
  <si>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</si>
  <si>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</si>
  <si>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</si>
  <si>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</si>
  <si>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</si>
  <si>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</si>
  <si>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</si>
  <si>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</si>
  <si>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</si>
  <si>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</si>
  <si>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</si>
  <si>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</si>
  <si>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</si>
  <si>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</si>
  <si>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</si>
  <si>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</si>
  <si>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</si>
  <si>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</si>
  <si>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</si>
  <si>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</si>
  <si>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</si>
  <si>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</si>
  <si>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</si>
  <si>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</si>
  <si>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</si>
  <si>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</si>
  <si>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</si>
  <si>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</si>
  <si>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</si>
  <si>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</si>
  <si>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</si>
  <si>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</si>
  <si>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</si>
  <si>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</si>
  <si>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</si>
  <si>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</si>
  <si>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</si>
  <si>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</si>
  <si>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</si>
  <si>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</si>
  <si>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</si>
  <si>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</si>
  <si>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</si>
  <si>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</si>
  <si>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</si>
  <si>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</si>
  <si>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</si>
  <si>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</si>
  <si>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</si>
  <si>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</si>
  <si>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</si>
  <si>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</si>
  <si>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</si>
  <si>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</si>
  <si>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</si>
  <si>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</si>
  <si>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</si>
  <si>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</si>
  <si>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</si>
  <si>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</si>
  <si>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</si>
  <si>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</si>
  <si>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</si>
  <si>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</si>
  <si>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</si>
  <si>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</si>
  <si>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</si>
  <si>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</si>
  <si>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</si>
  <si>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</si>
  <si>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</si>
  <si>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</si>
  <si>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</si>
  <si>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</si>
  <si>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</si>
  <si>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</si>
  <si>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</si>
  <si>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</si>
  <si>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</si>
  <si>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</si>
  <si>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</si>
  <si>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</si>
  <si>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</si>
  <si>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</si>
  <si>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</si>
  <si>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</si>
  <si>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</si>
  <si>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</si>
  <si>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</si>
  <si>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</si>
  <si>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</si>
  <si>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</si>
  <si>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</si>
  <si>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</si>
  <si>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</si>
  <si>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</si>
  <si>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</si>
  <si>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</si>
  <si>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</si>
  <si>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</si>
  <si>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</si>
  <si>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</si>
  <si>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</si>
  <si>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</si>
  <si>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</si>
  <si>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</si>
  <si>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</si>
  <si>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</si>
  <si>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</si>
  <si>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</si>
  <si>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</si>
  <si>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</si>
  <si>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</si>
  <si>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</si>
  <si>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</si>
  <si>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</si>
  <si>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</si>
  <si>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</si>
  <si>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</si>
  <si>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</si>
  <si>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</si>
  <si>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</si>
  <si>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</si>
  <si>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</si>
  <si>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</si>
  <si>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</si>
  <si>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</si>
  <si>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</si>
  <si>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</si>
  <si>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</si>
  <si>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</si>
  <si>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</si>
  <si>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</si>
  <si>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</si>
  <si>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</si>
  <si>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</si>
  <si>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</si>
  <si>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</si>
  <si>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</si>
  <si>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</si>
  <si>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</si>
  <si>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</si>
  <si>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</si>
  <si>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</si>
  <si>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</si>
  <si>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</si>
  <si>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</si>
  <si>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</si>
  <si>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</si>
  <si>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</si>
  <si>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</si>
  <si>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</si>
  <si>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</si>
  <si>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</si>
  <si>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</si>
  <si>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</si>
  <si>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</si>
  <si>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</si>
  <si>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</si>
  <si>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</si>
  <si>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</si>
  <si>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</si>
  <si>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</si>
  <si>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</si>
  <si>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</si>
  <si>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</si>
  <si>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</si>
  <si>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</si>
  <si>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</si>
  <si>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</si>
  <si>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</si>
  <si>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</si>
  <si>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</si>
  <si>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</si>
  <si>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</si>
  <si>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</si>
  <si>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</si>
  <si>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</si>
  <si>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</si>
  <si>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</si>
  <si>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</si>
  <si>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</si>
  <si>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</si>
  <si>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</si>
  <si>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</si>
  <si>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</si>
  <si>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</si>
  <si>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</si>
  <si>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</si>
  <si>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</si>
  <si>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</si>
  <si>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</si>
  <si>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</si>
  <si>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</si>
  <si>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</si>
  <si>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</si>
  <si>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</si>
  <si>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</si>
  <si>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</si>
  <si>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</si>
  <si>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</si>
  <si>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</si>
  <si>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</si>
  <si>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</si>
  <si>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</si>
  <si>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</si>
  <si>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</si>
  <si>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</si>
  <si>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</si>
  <si>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</si>
  <si>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</si>
  <si>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</si>
  <si>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</si>
  <si>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</si>
  <si>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</si>
  <si>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</si>
  <si>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</si>
  <si>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</si>
  <si>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</si>
  <si>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</si>
  <si>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</si>
  <si>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</si>
  <si>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</si>
  <si>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</si>
  <si>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</si>
  <si>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</si>
  <si>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</si>
  <si>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</si>
  <si>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</si>
  <si>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</si>
  <si>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</si>
  <si>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</si>
  <si>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</si>
  <si>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</si>
  <si>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</si>
  <si>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</si>
  <si>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</si>
  <si>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</si>
  <si>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</si>
  <si>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</si>
  <si>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</si>
  <si>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</si>
  <si>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</si>
  <si>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</si>
  <si>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</si>
  <si>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</si>
  <si>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</si>
  <si>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</si>
  <si>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</si>
  <si>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</si>
  <si>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</si>
  <si>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</si>
  <si>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</si>
  <si>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</si>
  <si>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</si>
  <si>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</si>
  <si>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</si>
  <si>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</si>
  <si>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</si>
  <si>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</si>
  <si>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</si>
  <si>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</si>
  <si>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</si>
  <si>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</si>
  <si>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</si>
  <si>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</si>
  <si>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</si>
  <si>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</si>
  <si>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</si>
  <si>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</si>
  <si>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</si>
  <si>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</si>
  <si>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</si>
  <si>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</si>
  <si>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</si>
  <si>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</si>
  <si>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</si>
  <si>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</si>
  <si>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</si>
  <si>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</si>
  <si>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</si>
  <si>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</si>
  <si>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</si>
  <si>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</si>
  <si>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</si>
  <si>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</si>
  <si>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</si>
  <si>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</si>
  <si>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</si>
  <si>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</si>
  <si>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</si>
  <si>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</si>
  <si>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</si>
  <si>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</si>
  <si>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</si>
  <si>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</si>
  <si>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</si>
  <si>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</si>
  <si>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</si>
  <si>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</si>
  <si>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</si>
  <si>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</si>
  <si>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</si>
  <si>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</si>
  <si>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</si>
  <si>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</si>
  <si>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</si>
  <si>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</si>
  <si>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</si>
  <si>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</si>
  <si>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</si>
  <si>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</si>
  <si>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</si>
  <si>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</si>
  <si>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</si>
  <si>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</si>
  <si>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</si>
  <si>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</si>
  <si>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</si>
  <si>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</si>
  <si>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</si>
  <si>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</si>
  <si>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</si>
  <si>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</si>
  <si>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</si>
  <si>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</si>
  <si>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</si>
  <si>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</si>
  <si>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</si>
  <si>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</si>
  <si>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</si>
  <si>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</si>
  <si>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</si>
  <si>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</si>
  <si>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</si>
  <si>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</si>
  <si>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</si>
  <si>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</si>
  <si>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</si>
  <si>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</si>
  <si>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</si>
  <si>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</si>
  <si>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</si>
  <si>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</si>
  <si>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</si>
  <si>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</si>
  <si>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</si>
  <si>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</si>
  <si>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</si>
  <si>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</si>
  <si>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</si>
  <si>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</si>
  <si>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</si>
  <si>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</si>
  <si>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</si>
  <si>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</si>
  <si>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</si>
  <si>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</si>
  <si>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</si>
  <si>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</si>
  <si>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</si>
  <si>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</si>
  <si>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</si>
  <si>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</si>
  <si>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</si>
  <si>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</si>
  <si>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</si>
  <si>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</si>
  <si>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</si>
  <si>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</si>
  <si>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</si>
  <si>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</si>
  <si>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</si>
  <si>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</si>
  <si>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</si>
  <si>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</si>
  <si>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</si>
  <si>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</si>
  <si>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</si>
  <si>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</si>
  <si>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</si>
  <si>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</si>
  <si>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</si>
  <si>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</si>
  <si>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</si>
  <si>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</si>
  <si>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</si>
  <si>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</si>
  <si>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</si>
  <si>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</si>
  <si>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</si>
  <si>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</si>
  <si>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</si>
  <si>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</si>
  <si>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</si>
  <si>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</si>
  <si>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</si>
  <si>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</si>
  <si>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</si>
  <si>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</si>
  <si>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</si>
  <si>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</si>
  <si>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</si>
  <si>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</si>
  <si>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</si>
  <si>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</si>
  <si>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</si>
  <si>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</si>
  <si>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</si>
  <si>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</si>
  <si>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</si>
  <si>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</si>
  <si>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</si>
  <si>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</si>
  <si>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</si>
  <si>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</si>
  <si>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</si>
  <si>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</si>
  <si>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</si>
  <si>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</si>
  <si>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</si>
  <si>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</si>
  <si>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</si>
  <si>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</si>
  <si>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</si>
  <si>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</si>
  <si>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</si>
  <si>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</si>
  <si>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</si>
  <si>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</si>
  <si>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</si>
  <si>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</si>
  <si>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</si>
  <si>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</si>
  <si>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</si>
  <si>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</si>
  <si>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</si>
  <si>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</si>
  <si>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</si>
  <si>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</si>
  <si>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</si>
  <si>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</si>
  <si>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</si>
  <si>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</si>
  <si>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</si>
  <si>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</si>
  <si>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</si>
  <si>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</si>
  <si>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</si>
  <si>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</si>
  <si>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</si>
  <si>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</si>
  <si>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</si>
  <si>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</si>
  <si>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</si>
  <si>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</si>
  <si>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</si>
  <si>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</si>
  <si>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</si>
  <si>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</si>
  <si>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</si>
  <si>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</si>
  <si>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</si>
  <si>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</si>
  <si>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</si>
  <si>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</si>
  <si>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</si>
  <si>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</si>
  <si>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</si>
  <si>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</si>
  <si>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</si>
  <si>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</si>
  <si>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</si>
  <si>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</si>
  <si>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</si>
  <si>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</si>
  <si>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</si>
  <si>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</si>
  <si>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</si>
  <si>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</si>
  <si>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</si>
  <si>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</si>
  <si>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</si>
  <si>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</si>
  <si>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</si>
  <si>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</si>
  <si>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</si>
  <si>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</si>
  <si>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</si>
  <si>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</si>
  <si>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</si>
  <si>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</si>
  <si>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</si>
  <si>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</si>
  <si>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</si>
  <si>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</si>
  <si>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</si>
  <si>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</si>
  <si>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</si>
  <si>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</si>
  <si>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</si>
  <si>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</si>
  <si>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</si>
  <si>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</si>
  <si>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</si>
  <si>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</si>
  <si>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</si>
  <si>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</si>
  <si>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</si>
  <si>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</si>
  <si>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</si>
  <si>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</si>
  <si>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</si>
  <si>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</si>
  <si>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</si>
  <si>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</si>
  <si>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</si>
  <si>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</si>
  <si>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</si>
  <si>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</si>
  <si>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</si>
  <si>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</si>
  <si>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</si>
  <si>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</si>
  <si>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</si>
  <si>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</si>
  <si>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</si>
  <si>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</si>
  <si>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</si>
  <si>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</si>
  <si>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</si>
  <si>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</si>
  <si>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</si>
  <si>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</si>
  <si>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</si>
  <si>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</si>
  <si>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</si>
  <si>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</si>
  <si>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</si>
  <si>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</si>
  <si>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</si>
  <si>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</si>
  <si>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</si>
  <si>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</si>
  <si>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</si>
  <si>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</si>
  <si>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</si>
  <si>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</si>
  <si>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</si>
  <si>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</si>
  <si>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</si>
  <si>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</si>
  <si>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</si>
  <si>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</si>
  <si>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</si>
  <si>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</si>
  <si>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</si>
  <si>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</si>
  <si>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</si>
  <si>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</si>
  <si>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</si>
  <si>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</si>
  <si>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</si>
  <si>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</si>
  <si>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</si>
  <si>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</si>
  <si>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</si>
  <si>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</si>
  <si>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</si>
  <si>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</si>
  <si>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</si>
  <si>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</si>
  <si>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</si>
  <si>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</si>
  <si>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</si>
  <si>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</si>
  <si>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</si>
  <si>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</si>
  <si>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</si>
  <si>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</si>
  <si>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</si>
  <si>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</si>
  <si>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</si>
  <si>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</si>
  <si>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</si>
  <si>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</si>
  <si>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</si>
  <si>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</si>
  <si>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</si>
  <si>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</si>
  <si>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</si>
  <si>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</si>
  <si>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</si>
  <si>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</si>
  <si>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</si>
  <si>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</si>
  <si>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</si>
  <si>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</si>
  <si>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</si>
  <si>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</si>
  <si>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</si>
  <si>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</si>
  <si>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</si>
  <si>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</si>
  <si>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</si>
  <si>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</si>
  <si>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</si>
  <si>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</si>
  <si>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</si>
  <si>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</si>
  <si>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</si>
  <si>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</si>
  <si>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</si>
  <si>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</si>
  <si>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</si>
  <si>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</si>
  <si>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</si>
  <si>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</si>
  <si>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</si>
  <si>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</si>
  <si>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</si>
  <si>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</si>
  <si>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</si>
  <si>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</si>
  <si>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</si>
  <si>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</si>
  <si>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</si>
  <si>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</si>
  <si>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</si>
  <si>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</si>
  <si>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</si>
  <si>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</si>
  <si>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</si>
  <si>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</si>
  <si>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</si>
  <si>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</si>
  <si>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</si>
  <si>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</si>
  <si>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</si>
  <si>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</si>
  <si>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</si>
  <si>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</si>
  <si>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</si>
  <si>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</si>
  <si>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</si>
  <si>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</si>
  <si>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</si>
  <si>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</si>
  <si>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</si>
  <si>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</si>
  <si>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</si>
  <si>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</si>
  <si>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</si>
  <si>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</si>
  <si>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</si>
  <si>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</si>
  <si>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</si>
  <si>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</si>
  <si>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</si>
  <si>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</si>
  <si>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</si>
  <si>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</si>
  <si>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</si>
  <si>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</si>
  <si>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</si>
  <si>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</si>
  <si>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</si>
  <si>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</si>
  <si>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</si>
  <si>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</si>
  <si>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</si>
  <si>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</si>
  <si>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</si>
  <si>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</si>
  <si>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</si>
  <si>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</si>
  <si>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</si>
  <si>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</si>
  <si>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</si>
  <si>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</si>
  <si>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</si>
  <si>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</si>
  <si>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</si>
  <si>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</si>
  <si>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</si>
  <si>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</si>
  <si>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</si>
  <si>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</si>
  <si>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</si>
  <si>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</si>
  <si>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</si>
  <si>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</si>
  <si>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</si>
  <si>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</si>
  <si>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</si>
  <si>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</si>
  <si>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</si>
  <si>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</si>
  <si>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</si>
  <si>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</si>
  <si>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</si>
  <si>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</si>
  <si>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</si>
  <si>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</si>
  <si>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</si>
  <si>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</si>
  <si>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</si>
  <si>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</si>
  <si>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</si>
  <si>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</si>
  <si>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</si>
  <si>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</si>
  <si>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</si>
  <si>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</si>
  <si>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</si>
  <si>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</si>
  <si>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</si>
  <si>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</si>
  <si>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</si>
  <si>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</si>
  <si>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</si>
  <si>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</si>
  <si>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</si>
  <si>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</si>
  <si>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</si>
  <si>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</si>
  <si>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</si>
  <si>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</si>
  <si>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</si>
  <si>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</si>
  <si>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</si>
  <si>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</si>
  <si>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</si>
  <si>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</si>
  <si>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</si>
  <si>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</si>
  <si>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</si>
  <si>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</si>
  <si>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</si>
  <si>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</si>
  <si>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</si>
  <si>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</si>
  <si>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</si>
  <si>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</si>
  <si>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</si>
  <si>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</si>
  <si>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</si>
  <si>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</si>
  <si>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</si>
  <si>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</si>
  <si>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</si>
  <si>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</si>
  <si>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</si>
  <si>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</si>
  <si>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</si>
  <si>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</si>
  <si>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</si>
  <si>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</si>
  <si>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</si>
  <si>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</si>
  <si>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</si>
  <si>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</si>
  <si>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</si>
  <si>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</si>
  <si>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</si>
  <si>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</si>
  <si>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</si>
  <si>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</si>
  <si>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</si>
  <si>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</si>
  <si>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</si>
  <si>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</si>
  <si>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</si>
  <si>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</si>
  <si>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</si>
  <si>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</si>
  <si>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</si>
  <si>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</si>
  <si>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</si>
  <si>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</si>
  <si>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</si>
  <si>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</si>
  <si>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</si>
  <si>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</si>
  <si>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</si>
  <si>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</si>
  <si>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</si>
  <si>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</si>
  <si>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</si>
  <si>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</si>
  <si>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</si>
  <si>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</si>
  <si>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</si>
  <si>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</si>
  <si>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</si>
  <si>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</si>
  <si>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</si>
  <si>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</si>
  <si>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</si>
  <si>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</si>
  <si>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</si>
  <si>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</si>
  <si>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</si>
  <si>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</si>
  <si>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</si>
  <si>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</si>
  <si>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</si>
  <si>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</si>
  <si>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</si>
  <si>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</si>
  <si>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</si>
  <si>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</si>
  <si>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</si>
  <si>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</si>
  <si>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</si>
  <si>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</si>
  <si>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</si>
  <si>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</si>
  <si>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</si>
  <si>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</si>
  <si>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</si>
  <si>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</si>
  <si>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</si>
  <si>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</si>
  <si>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</si>
  <si>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</si>
  <si>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</si>
  <si>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</si>
  <si>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</si>
  <si>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</si>
  <si>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</si>
  <si>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</si>
  <si>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</si>
  <si>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</si>
  <si>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</si>
  <si>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</si>
  <si>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</si>
  <si>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</si>
  <si>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</si>
  <si>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</si>
  <si>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</si>
  <si>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</si>
  <si>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</si>
  <si>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</si>
  <si>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</si>
  <si>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</si>
  <si>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</si>
  <si>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</si>
  <si>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</si>
  <si>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</si>
  <si>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</si>
  <si>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</si>
  <si>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</si>
  <si>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</si>
  <si>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</si>
  <si>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</si>
  <si>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</si>
  <si>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</si>
  <si>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</si>
  <si>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</si>
  <si>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</si>
  <si>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</si>
  <si>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</si>
  <si>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</si>
  <si>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</si>
  <si>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</si>
  <si>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</si>
  <si>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</si>
  <si>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</si>
  <si>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</si>
  <si>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</si>
  <si>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</si>
  <si>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</si>
  <si>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</si>
  <si>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</si>
  <si>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</si>
  <si>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</si>
  <si>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</si>
  <si>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</si>
  <si>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</si>
  <si>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</si>
  <si>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</si>
  <si>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</si>
  <si>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</si>
  <si>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</si>
  <si>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</si>
  <si>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</si>
  <si>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</si>
  <si>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</si>
  <si>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</si>
  <si>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</si>
  <si>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</si>
  <si>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</si>
  <si>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</si>
  <si>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</si>
  <si>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</si>
  <si>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</si>
  <si>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</si>
  <si>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</si>
  <si>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</si>
  <si>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</si>
  <si>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</si>
  <si>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</si>
  <si>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</si>
  <si>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</si>
  <si>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</si>
  <si>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</si>
  <si>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</si>
  <si>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</si>
  <si>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</si>
  <si>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</si>
  <si>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</si>
  <si>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</si>
  <si>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</si>
  <si>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</si>
  <si>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</si>
  <si>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</si>
  <si>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</si>
  <si>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</si>
  <si>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</si>
  <si>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</si>
  <si>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</si>
  <si>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</si>
  <si>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</si>
  <si>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</si>
  <si>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</si>
  <si>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</si>
  <si>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</si>
  <si>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</si>
  <si>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</si>
  <si>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</si>
  <si>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</si>
  <si>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</si>
  <si>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</si>
  <si>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</si>
  <si>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</si>
  <si>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</si>
  <si>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</si>
  <si>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</si>
  <si>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</si>
  <si>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</si>
  <si>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</si>
  <si>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</si>
  <si>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</si>
  <si>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</si>
  <si>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</si>
  <si>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</si>
  <si>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</si>
  <si>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</si>
  <si>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</si>
  <si>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</si>
  <si>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</si>
  <si>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</si>
  <si>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</si>
  <si>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</si>
  <si>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</si>
  <si>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</si>
  <si>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</si>
  <si>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</si>
  <si>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</si>
  <si>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</si>
  <si>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</si>
  <si>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</si>
  <si>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</si>
  <si>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</si>
  <si>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</si>
  <si>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</si>
  <si>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</si>
  <si>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</si>
  <si>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</si>
  <si>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</si>
  <si>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</si>
  <si>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</si>
  <si>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</si>
  <si>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</si>
  <si>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</si>
  <si>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</si>
  <si>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</si>
  <si>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</si>
  <si>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</si>
  <si>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</si>
  <si>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</si>
  <si>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</si>
  <si>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</si>
  <si>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</si>
  <si>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</si>
  <si>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</si>
  <si>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</si>
  <si>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</si>
  <si>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</si>
  <si>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</si>
  <si>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</si>
  <si>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</si>
  <si>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</si>
  <si>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</si>
  <si>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</si>
  <si>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</si>
  <si>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</si>
  <si>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</si>
  <si>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</si>
  <si>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</si>
  <si>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</si>
  <si>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</si>
  <si>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</si>
  <si>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</si>
  <si>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</si>
  <si>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</si>
  <si>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</si>
  <si>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</si>
  <si>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</si>
  <si>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</si>
  <si>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</si>
  <si>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</si>
  <si>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</si>
  <si>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</si>
  <si>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</si>
  <si>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</si>
  <si>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</si>
  <si>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</si>
  <si>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</si>
  <si>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</si>
  <si>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</si>
  <si>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</si>
  <si>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</si>
  <si>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</si>
  <si>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</si>
  <si>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</si>
  <si>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</si>
  <si>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</si>
  <si>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</si>
  <si>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</si>
  <si>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</si>
  <si>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</si>
  <si>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</si>
  <si>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</si>
  <si>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</si>
  <si>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</si>
  <si>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</si>
  <si>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</si>
  <si>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</si>
  <si>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</si>
  <si>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</si>
  <si>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</si>
  <si>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</si>
  <si>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</si>
  <si>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</si>
  <si>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</si>
  <si>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</si>
  <si>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</si>
  <si>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</si>
  <si>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</si>
  <si>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</si>
  <si>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</si>
  <si>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</si>
  <si>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</si>
  <si>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</si>
  <si>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</si>
  <si>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</si>
  <si>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</si>
  <si>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</si>
  <si>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</si>
  <si>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</si>
  <si>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</si>
  <si>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</si>
  <si>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</si>
  <si>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</si>
  <si>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</si>
  <si>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</si>
  <si>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</si>
  <si>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</si>
  <si>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</si>
  <si>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</si>
  <si>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</si>
  <si>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</si>
  <si>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</si>
  <si>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</si>
  <si>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</si>
  <si>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</si>
  <si>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</si>
  <si>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</si>
  <si>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</si>
  <si>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</si>
  <si>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</si>
  <si>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</si>
  <si>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</si>
  <si>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</si>
  <si>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</si>
  <si>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</si>
  <si>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</si>
  <si>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</si>
  <si>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</si>
  <si>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</si>
  <si>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</si>
  <si>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</si>
  <si>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</si>
  <si>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</si>
  <si>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</si>
  <si>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</si>
  <si>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</si>
  <si>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</si>
  <si>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</si>
  <si>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</si>
  <si>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</si>
  <si>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</si>
  <si>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</si>
  <si>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</si>
  <si>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</si>
  <si>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</si>
  <si>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</si>
  <si>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</si>
  <si>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</si>
  <si>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</si>
  <si>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</si>
  <si>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</si>
  <si>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</si>
  <si>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</si>
  <si>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</si>
  <si>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</si>
  <si>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</si>
  <si>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</si>
  <si>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</si>
  <si>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</si>
  <si>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</si>
  <si>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</si>
  <si>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</si>
  <si>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</si>
  <si>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</si>
  <si>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</si>
  <si>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</si>
  <si>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</si>
  <si>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</si>
  <si>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</si>
  <si>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</si>
  <si>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</si>
  <si>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</si>
  <si>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</si>
  <si>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</si>
  <si>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</si>
  <si>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</si>
  <si>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</si>
  <si>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</si>
  <si>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</si>
  <si>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</si>
  <si>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</si>
  <si>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</si>
  <si>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</si>
  <si>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</si>
  <si>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</si>
  <si>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</si>
  <si>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</si>
  <si>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</si>
  <si>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</si>
  <si>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</si>
  <si>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</si>
  <si>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</si>
  <si>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</si>
  <si>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</si>
  <si>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</si>
  <si>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</si>
  <si>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</si>
  <si>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</si>
  <si>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</si>
  <si>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</si>
  <si>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</si>
  <si>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</si>
  <si>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</si>
  <si>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</si>
  <si>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</si>
  <si>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</si>
  <si>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</si>
  <si>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</si>
  <si>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</si>
  <si>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</si>
  <si>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</si>
  <si>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</si>
  <si>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</si>
  <si>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</si>
  <si>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</si>
  <si>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</si>
  <si>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</si>
  <si>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</si>
  <si>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</si>
  <si>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</si>
  <si>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</si>
  <si>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</si>
  <si>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</si>
  <si>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</si>
  <si>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</si>
  <si>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</si>
  <si>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</si>
  <si>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</si>
  <si>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</si>
  <si>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</si>
  <si>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</si>
  <si>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</si>
  <si>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</si>
  <si>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</si>
  <si>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</si>
  <si>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</si>
  <si>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</si>
  <si>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</si>
  <si>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</si>
  <si>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</si>
  <si>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</si>
  <si>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</si>
  <si>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</si>
  <si>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</si>
  <si>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</si>
  <si>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</si>
  <si>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</si>
  <si>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</si>
  <si>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</si>
  <si>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</si>
  <si>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</si>
  <si>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</si>
  <si>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</si>
  <si>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</si>
  <si>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</si>
  <si>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</si>
  <si>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</si>
  <si>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</si>
  <si>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</si>
  <si>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</si>
  <si>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</si>
  <si>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</si>
  <si>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</si>
  <si>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</si>
  <si>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</si>
  <si>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</si>
  <si>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</si>
  <si>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</si>
  <si>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</si>
  <si>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</si>
  <si>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</si>
  <si>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</si>
  <si>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</si>
  <si>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</si>
  <si>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</si>
  <si>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</si>
  <si>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</si>
  <si>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</si>
  <si>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</si>
  <si>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</si>
  <si>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</si>
  <si>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</si>
  <si>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</si>
  <si>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</si>
  <si>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</si>
  <si>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</si>
  <si>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</si>
  <si>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</si>
  <si>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</si>
  <si>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</si>
  <si>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</si>
  <si>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</si>
  <si>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</si>
  <si>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</si>
  <si>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</si>
  <si>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</si>
  <si>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</si>
  <si>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</si>
  <si>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</si>
  <si>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</si>
  <si>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</si>
  <si>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</si>
  <si>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</si>
  <si>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</si>
  <si>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</si>
  <si>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</si>
  <si>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</si>
  <si>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</si>
  <si>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</si>
  <si>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</si>
  <si>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</si>
  <si>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</si>
  <si>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</si>
  <si>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</si>
  <si>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</si>
  <si>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</si>
  <si>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</si>
  <si>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</si>
  <si>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</si>
  <si>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</si>
  <si>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</si>
  <si>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</si>
  <si>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</si>
  <si>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</si>
  <si>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</si>
  <si>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</si>
  <si>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</si>
  <si>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</si>
  <si>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</si>
  <si>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</si>
  <si>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</si>
  <si>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</si>
  <si>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</si>
  <si>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</si>
  <si>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</si>
  <si>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</si>
  <si>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</si>
  <si>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</si>
  <si>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</si>
  <si>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</si>
  <si>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</si>
  <si>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</si>
  <si>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</si>
  <si>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</si>
  <si>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</si>
  <si>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</si>
  <si>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</si>
  <si>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</si>
  <si>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</si>
  <si>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</si>
  <si>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</si>
  <si>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</si>
  <si>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</si>
  <si>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</si>
  <si>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</si>
  <si>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</si>
  <si>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</si>
  <si>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</si>
  <si>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</si>
  <si>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</si>
  <si>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</si>
  <si>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</si>
  <si>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</si>
  <si>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</si>
  <si>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</si>
  <si>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</si>
  <si>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</si>
  <si>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</si>
  <si>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</si>
  <si>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</si>
  <si>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</si>
  <si>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</si>
  <si>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</si>
  <si>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</si>
  <si>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</si>
  <si>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</si>
  <si>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</si>
  <si>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</si>
  <si>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</si>
  <si>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</si>
  <si>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</si>
  <si>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</si>
  <si>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</si>
  <si>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</si>
  <si>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</si>
  <si>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</si>
  <si>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</si>
  <si>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</si>
  <si>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</si>
  <si>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</si>
  <si>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</si>
  <si>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</si>
  <si>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</si>
  <si>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</si>
  <si>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</si>
  <si>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</si>
  <si>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</si>
  <si>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</si>
  <si>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</si>
  <si>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</si>
  <si>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</si>
  <si>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</si>
  <si>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</si>
  <si>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</si>
  <si>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</si>
  <si>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</si>
  <si>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</si>
  <si>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</si>
  <si>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</si>
  <si>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</si>
  <si>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</si>
  <si>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</si>
  <si>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</si>
  <si>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</si>
  <si>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</si>
  <si>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</si>
  <si>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</si>
  <si>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</si>
  <si>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</si>
  <si>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</si>
  <si>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</si>
  <si>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</si>
  <si>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</si>
  <si>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</si>
  <si>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</si>
  <si>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</si>
  <si>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</si>
  <si>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</si>
  <si>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</si>
  <si>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</si>
  <si>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</si>
  <si>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</si>
  <si>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</si>
  <si>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</si>
  <si>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</si>
  <si>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</si>
  <si>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</si>
  <si>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</si>
  <si>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</si>
  <si>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</si>
  <si>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</si>
  <si>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</si>
  <si>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</si>
  <si>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</si>
  <si>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</si>
  <si>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</si>
  <si>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</si>
  <si>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</si>
  <si>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</si>
  <si>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</si>
  <si>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</si>
  <si>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</si>
  <si>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</si>
  <si>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</si>
  <si>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</si>
  <si>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</si>
  <si>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</si>
  <si>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</si>
  <si>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</si>
  <si>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</si>
  <si>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</si>
  <si>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</si>
  <si>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</si>
  <si>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</si>
  <si>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</si>
  <si>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</si>
  <si>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</si>
  <si>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</si>
  <si>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</si>
  <si>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</si>
  <si>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</si>
  <si>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</si>
  <si>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</si>
  <si>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</si>
  <si>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</si>
  <si>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</si>
  <si>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</si>
  <si>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</si>
  <si>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</si>
  <si>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</si>
  <si>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</si>
  <si>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</si>
  <si>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</si>
  <si>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</si>
  <si>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</si>
  <si>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</si>
  <si>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</si>
  <si>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</si>
  <si>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</si>
  <si>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</si>
  <si>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</si>
  <si>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</si>
  <si>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</si>
  <si>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</si>
  <si>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</si>
  <si>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</si>
  <si>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</si>
  <si>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</si>
  <si>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</si>
  <si>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</si>
  <si>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</si>
  <si>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</si>
  <si>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</si>
  <si>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</si>
  <si>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</si>
  <si>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</si>
  <si>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</si>
  <si>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</si>
  <si>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</si>
  <si>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</si>
  <si>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</si>
  <si>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</si>
  <si>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</si>
  <si>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</si>
  <si>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</si>
  <si>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</si>
  <si>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</si>
  <si>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</si>
  <si>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</si>
  <si>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</si>
  <si>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</si>
  <si>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</si>
  <si>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</si>
  <si>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</si>
  <si>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</si>
  <si>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</si>
  <si>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</si>
  <si>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</si>
  <si>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</si>
  <si>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</si>
  <si>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</si>
  <si>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</si>
  <si>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</si>
  <si>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</si>
  <si>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</si>
  <si>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</si>
  <si>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</si>
  <si>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</si>
  <si>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</si>
  <si>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</si>
  <si>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</si>
  <si>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</si>
  <si>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</si>
  <si>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</si>
  <si>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</si>
  <si>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</si>
  <si>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</si>
  <si>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</si>
  <si>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</si>
  <si>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</si>
  <si>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</si>
  <si>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</si>
  <si>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</si>
  <si>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</si>
  <si>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</si>
  <si>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</si>
  <si>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</si>
  <si>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</si>
  <si>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</si>
  <si>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</si>
  <si>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</si>
  <si>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</si>
  <si>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</si>
  <si>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</si>
  <si>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</si>
  <si>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</si>
  <si>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</si>
  <si>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</si>
  <si>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</si>
  <si>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</si>
  <si>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</si>
  <si>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</si>
  <si>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</si>
  <si>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</si>
  <si>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</si>
  <si>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</si>
  <si>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</si>
  <si>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</si>
  <si>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</si>
  <si>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</si>
  <si>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</si>
  <si>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</si>
  <si>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</si>
  <si>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</si>
  <si>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</si>
  <si>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</si>
  <si>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</si>
  <si>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</si>
  <si>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</si>
  <si>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</si>
  <si>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</si>
  <si>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</si>
  <si>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</si>
  <si>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</si>
  <si>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</si>
  <si>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</si>
  <si>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</si>
  <si>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</si>
  <si>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</si>
  <si>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</si>
  <si>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</si>
  <si>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</si>
  <si>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</si>
  <si>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</si>
  <si>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</si>
  <si>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</si>
  <si>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</si>
  <si>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</si>
  <si>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</si>
  <si>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</si>
  <si>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</si>
  <si>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</si>
  <si>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</si>
  <si>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</si>
  <si>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</si>
  <si>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</si>
  <si>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</si>
  <si>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</si>
  <si>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</si>
  <si>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</si>
  <si>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</si>
  <si>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</si>
  <si>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</si>
  <si>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</si>
  <si>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</si>
  <si>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</si>
  <si>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</si>
  <si>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</si>
  <si>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</si>
  <si>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</si>
  <si>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</si>
  <si>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</si>
  <si>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</si>
  <si>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</si>
  <si>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</si>
  <si>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</si>
  <si>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</si>
  <si>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</si>
  <si>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</si>
  <si>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</si>
  <si>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</si>
  <si>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</si>
  <si>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</si>
  <si>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</si>
  <si>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</si>
  <si>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</si>
  <si>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</si>
  <si>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</si>
  <si>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</si>
  <si>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</si>
  <si>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</si>
  <si>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</si>
  <si>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</si>
  <si>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</si>
  <si>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</si>
  <si>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</si>
  <si>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</si>
  <si>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</si>
  <si>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</si>
  <si>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</si>
  <si>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</si>
  <si>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</si>
  <si>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</si>
  <si>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</si>
  <si>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</si>
  <si>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</si>
  <si>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</si>
  <si>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</si>
  <si>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</si>
  <si>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</si>
  <si>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</si>
  <si>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</si>
  <si>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</si>
  <si>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</si>
  <si>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</si>
  <si>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</si>
  <si>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</si>
  <si>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</si>
  <si>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</si>
  <si>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</si>
  <si>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</si>
  <si>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</si>
  <si>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</si>
  <si>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</si>
  <si>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</si>
  <si>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</si>
  <si>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</si>
  <si>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</si>
  <si>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</si>
  <si>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</si>
  <si>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</si>
  <si>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</si>
  <si>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</si>
  <si>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</si>
  <si>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</si>
  <si>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</si>
  <si>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</si>
  <si>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</si>
  <si>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</si>
  <si>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</si>
  <si>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</si>
  <si>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</si>
  <si>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</si>
  <si>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</si>
  <si>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</si>
  <si>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</si>
  <si>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</si>
  <si>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</si>
  <si>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</si>
  <si>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</si>
  <si>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</si>
  <si>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</si>
  <si>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</si>
  <si>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</si>
  <si>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</si>
  <si>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</si>
  <si>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</si>
  <si>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</si>
  <si>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</si>
  <si>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</si>
  <si>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</si>
  <si>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</si>
  <si>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</si>
  <si>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</si>
  <si>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</si>
  <si>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</si>
  <si>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</si>
  <si>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</si>
  <si>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</si>
  <si>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</si>
  <si>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</si>
  <si>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</si>
  <si>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</si>
  <si>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</si>
  <si>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</si>
  <si>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</si>
  <si>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</si>
  <si>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</si>
  <si>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</si>
  <si>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</si>
  <si>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</si>
  <si>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</si>
  <si>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</si>
  <si>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</si>
  <si>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</si>
  <si>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</si>
  <si>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</si>
  <si>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</si>
  <si>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</si>
  <si>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</si>
  <si>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</si>
  <si>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</si>
  <si>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</si>
  <si>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</si>
  <si>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</si>
  <si>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</si>
  <si>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</si>
  <si>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</si>
  <si>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</si>
  <si>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</si>
  <si>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</si>
  <si>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</si>
  <si>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</si>
  <si>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</si>
  <si>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</si>
  <si>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</si>
  <si>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</si>
  <si>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</si>
  <si>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</si>
  <si>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</si>
  <si>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</si>
  <si>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</si>
  <si>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</si>
  <si>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</si>
  <si>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</si>
  <si>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</si>
  <si>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</si>
  <si>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</si>
  <si>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</si>
  <si>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</si>
  <si>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</si>
  <si>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</si>
  <si>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</si>
  <si>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</si>
  <si>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</si>
  <si>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</si>
  <si>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</si>
  <si>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</si>
  <si>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</si>
  <si>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</si>
  <si>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</si>
  <si>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</si>
  <si>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</si>
  <si>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</si>
  <si>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</si>
  <si>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</si>
  <si>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</si>
  <si>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</si>
  <si>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</si>
  <si>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</si>
  <si>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</si>
  <si>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</si>
  <si>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</si>
  <si>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</si>
  <si>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</si>
  <si>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</si>
  <si>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</si>
  <si>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</si>
  <si>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</si>
  <si>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</si>
  <si>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</si>
  <si>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</si>
  <si>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</si>
  <si>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</si>
  <si>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</si>
  <si>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</si>
  <si>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</si>
  <si>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</si>
  <si>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</si>
  <si>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</si>
  <si>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</si>
  <si>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</si>
  <si>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</si>
  <si>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</si>
  <si>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</si>
  <si>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</si>
  <si>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</si>
  <si>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</si>
  <si>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</si>
  <si>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</si>
  <si>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</si>
  <si>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</si>
  <si>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</si>
  <si>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</si>
  <si>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</si>
  <si>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</si>
  <si>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</si>
  <si>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</si>
  <si>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</si>
  <si>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</si>
  <si>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</si>
  <si>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</si>
  <si>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</si>
  <si>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</si>
  <si>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</si>
  <si>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</si>
  <si>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</si>
  <si>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</si>
  <si>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</si>
  <si>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</si>
  <si>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</si>
  <si>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</si>
  <si>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</si>
  <si>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</si>
  <si>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</si>
  <si>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</si>
  <si>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</si>
  <si>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</si>
  <si>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</si>
  <si>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</si>
  <si>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</si>
  <si>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</si>
  <si>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</si>
  <si>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</si>
  <si>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</si>
  <si>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</si>
  <si>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</si>
  <si>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</si>
  <si>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</si>
  <si>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</si>
  <si>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</si>
  <si>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</si>
  <si>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</si>
  <si>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</si>
  <si>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</si>
  <si>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</si>
  <si>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</si>
  <si>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</si>
  <si>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</si>
  <si>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</si>
  <si>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</si>
  <si>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</si>
  <si>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</si>
  <si>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</si>
  <si>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</si>
  <si>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</si>
  <si>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</si>
  <si>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</si>
  <si>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</si>
  <si>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</si>
  <si>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</si>
  <si>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</si>
  <si>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</si>
  <si>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</si>
  <si>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</si>
  <si>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</si>
  <si>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</si>
  <si>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</si>
  <si>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</si>
  <si>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</si>
  <si>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</si>
  <si>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</si>
  <si>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</si>
  <si>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</si>
  <si>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</si>
  <si>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</si>
  <si>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</si>
  <si>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</si>
  <si>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</si>
  <si>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</si>
  <si>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</si>
  <si>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</si>
  <si>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</si>
  <si>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</si>
  <si>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</si>
  <si>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</si>
  <si>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</si>
  <si>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</si>
  <si>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</si>
  <si>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</si>
  <si>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</si>
  <si>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</si>
  <si>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</si>
  <si>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</si>
  <si>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</si>
  <si>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</si>
  <si>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</si>
  <si>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</si>
  <si>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</si>
  <si>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</si>
  <si>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</si>
  <si>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</si>
  <si>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</si>
  <si>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</si>
  <si>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</si>
  <si>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</si>
  <si>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</si>
  <si>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</si>
  <si>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</si>
  <si>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</si>
  <si>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</si>
  <si>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</si>
  <si>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</si>
  <si>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</si>
  <si>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</si>
  <si>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</si>
  <si>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</si>
  <si>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</si>
  <si>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</si>
  <si>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</si>
  <si>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</si>
  <si>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</si>
  <si>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</si>
  <si>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</si>
  <si>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</si>
  <si>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</si>
  <si>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</si>
  <si>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</si>
  <si>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</si>
  <si>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</si>
  <si>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</si>
  <si>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</si>
  <si>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</si>
  <si>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</si>
  <si>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</si>
  <si>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</si>
  <si>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</si>
  <si>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</si>
  <si>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</si>
  <si>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</si>
  <si>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</si>
  <si>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</si>
  <si>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</si>
  <si>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</si>
  <si>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</si>
  <si>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</si>
  <si>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</si>
  <si>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</si>
  <si>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</si>
  <si>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</si>
  <si>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</si>
  <si>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</si>
  <si>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</si>
  <si>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</si>
  <si>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</si>
  <si>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</si>
  <si>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</si>
  <si>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</si>
  <si>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</si>
  <si>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</si>
  <si>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</si>
  <si>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</si>
  <si>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</si>
  <si>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</si>
  <si>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</si>
  <si>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</si>
  <si>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</si>
  <si>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</si>
  <si>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</si>
  <si>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</si>
  <si>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</si>
  <si>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</si>
  <si>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</si>
  <si>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</si>
  <si>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</si>
  <si>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</si>
  <si>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</si>
  <si>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</si>
  <si>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</si>
  <si>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</si>
  <si>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</si>
  <si>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</si>
  <si>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</si>
  <si>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</si>
  <si>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</si>
  <si>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</si>
  <si>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</si>
  <si>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</si>
  <si>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</si>
  <si>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</si>
  <si>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</si>
  <si>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</si>
  <si>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</si>
  <si>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</si>
  <si>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</si>
  <si>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</si>
  <si>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</si>
  <si>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</si>
  <si>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</si>
  <si>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</si>
  <si>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</si>
  <si>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</si>
  <si>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</si>
  <si>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</si>
  <si>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</si>
  <si>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</si>
  <si>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</si>
  <si>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</si>
  <si>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</si>
  <si>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</si>
  <si>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</si>
  <si>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</si>
  <si>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</si>
  <si>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</si>
  <si>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</si>
  <si>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</si>
  <si>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</si>
  <si>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</si>
  <si>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</si>
  <si>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</si>
  <si>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</si>
  <si>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</si>
  <si>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</si>
  <si>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</si>
  <si>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</si>
  <si>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</si>
  <si>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</si>
  <si>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</si>
  <si>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</si>
  <si>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</si>
  <si>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</si>
  <si>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</si>
  <si>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</si>
  <si>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</si>
  <si>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</si>
  <si>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</si>
  <si>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</si>
  <si>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</si>
  <si>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</si>
  <si>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</si>
  <si>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</si>
  <si>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</si>
  <si>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</si>
  <si>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</si>
  <si>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</si>
  <si>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</si>
  <si>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</si>
  <si>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</si>
  <si>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</si>
  <si>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</si>
  <si>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</si>
  <si>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</si>
  <si>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</si>
  <si>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</si>
  <si>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</si>
  <si>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</si>
  <si>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</si>
  <si>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</si>
  <si>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</si>
  <si>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</si>
  <si>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</si>
  <si>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</si>
  <si>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</si>
  <si>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</si>
  <si>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</si>
  <si>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</si>
  <si>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</si>
  <si>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</si>
  <si>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</si>
  <si>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</si>
  <si>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</si>
  <si>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</si>
  <si>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</si>
  <si>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</si>
  <si>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</si>
  <si>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</si>
  <si>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</si>
  <si>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</si>
  <si>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</si>
  <si>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</si>
  <si>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</si>
  <si>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</si>
  <si>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</si>
  <si>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</si>
  <si>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</si>
  <si>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</si>
  <si>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</si>
  <si>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</si>
  <si>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</si>
  <si>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</si>
  <si>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</si>
  <si>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</si>
  <si>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</si>
  <si>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</si>
  <si>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</si>
  <si>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</si>
  <si>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</si>
  <si>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</si>
  <si>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</si>
  <si>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</si>
  <si>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</si>
  <si>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</si>
  <si>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</si>
  <si>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</si>
  <si>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</si>
  <si>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</si>
  <si>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</si>
  <si>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</si>
  <si>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</si>
  <si>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</si>
  <si>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</si>
  <si>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</si>
  <si>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</si>
  <si>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</si>
  <si>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</si>
  <si>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</si>
  <si>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</si>
  <si>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</si>
  <si>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</si>
  <si>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</si>
  <si>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</si>
  <si>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</si>
  <si>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</si>
  <si>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</si>
  <si>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</si>
  <si>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</si>
  <si>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</si>
  <si>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</si>
  <si>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</si>
  <si>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</si>
  <si>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</si>
  <si>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</si>
  <si>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</si>
  <si>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</si>
  <si>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</si>
  <si>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</si>
  <si>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</si>
  <si>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</si>
  <si>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</si>
  <si>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</si>
  <si>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</si>
  <si>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</si>
  <si>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</si>
  <si>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</si>
  <si>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</si>
  <si>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</si>
  <si>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</si>
  <si>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</si>
  <si>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</si>
  <si>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</si>
  <si>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</si>
  <si>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</si>
  <si>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</si>
  <si>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</si>
  <si>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</si>
  <si>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</si>
  <si>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</si>
  <si>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</si>
  <si>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</si>
  <si>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</si>
  <si>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</si>
  <si>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</si>
  <si>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</si>
  <si>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</si>
  <si>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</si>
  <si>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</si>
  <si>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</si>
  <si>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</si>
  <si>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</si>
  <si>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</si>
  <si>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</si>
  <si>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</si>
  <si>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</si>
  <si>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</si>
  <si>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</si>
  <si>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</si>
  <si>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</si>
  <si>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</si>
  <si>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</si>
  <si>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</si>
  <si>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</si>
  <si>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</si>
  <si>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</si>
  <si>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</si>
  <si>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</si>
  <si>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</si>
  <si>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</si>
  <si>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</si>
  <si>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</si>
  <si>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</si>
  <si>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</si>
  <si>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</si>
  <si>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</si>
  <si>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</si>
  <si>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</si>
  <si>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</si>
  <si>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</si>
  <si>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</si>
  <si>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</si>
  <si>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</si>
  <si>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</si>
  <si>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</si>
  <si>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</si>
  <si>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</si>
  <si>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</si>
  <si>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</si>
  <si>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</si>
  <si>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</si>
  <si>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</si>
  <si>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</si>
  <si>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</si>
  <si>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</si>
  <si>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</si>
  <si>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</si>
  <si>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</si>
  <si>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</si>
  <si>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</si>
  <si>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</si>
  <si>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</si>
  <si>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</si>
  <si>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</si>
  <si>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</si>
  <si>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</si>
  <si>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</si>
  <si>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</si>
  <si>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</si>
  <si>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</si>
  <si>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</si>
  <si>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</si>
  <si>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</si>
  <si>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</si>
  <si>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</si>
  <si>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</si>
  <si>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</si>
  <si>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</si>
  <si>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</si>
  <si>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</si>
  <si>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</si>
  <si>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</si>
  <si>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</si>
  <si>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</si>
  <si>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</si>
  <si>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</si>
  <si>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</si>
  <si>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</si>
  <si>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</si>
  <si>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</si>
  <si>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</si>
  <si>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</si>
  <si>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</si>
  <si>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</si>
  <si>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</si>
  <si>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</si>
  <si>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</si>
  <si>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</si>
  <si>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</si>
  <si>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</si>
  <si>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</si>
  <si>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</si>
  <si>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</si>
  <si>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</si>
  <si>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</si>
  <si>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</si>
  <si>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</si>
  <si>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</si>
  <si>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</si>
  <si>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</si>
  <si>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</si>
  <si>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</si>
  <si>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</si>
  <si>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</si>
  <si>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</si>
  <si>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</si>
  <si>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</si>
  <si>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</si>
  <si>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</si>
  <si>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</si>
  <si>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</si>
  <si>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</si>
  <si>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</si>
  <si>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</si>
  <si>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</si>
  <si>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</si>
  <si>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</si>
  <si>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</si>
  <si>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</si>
  <si>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</si>
  <si>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</si>
  <si>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</si>
  <si>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</si>
  <si>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</si>
  <si>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</si>
  <si>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</si>
  <si>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</si>
  <si>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</si>
  <si>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</si>
  <si>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</si>
  <si>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</si>
  <si>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</si>
  <si>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</si>
  <si>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</si>
  <si>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</si>
  <si>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</si>
  <si>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</si>
  <si>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</si>
  <si>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</si>
  <si>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</si>
  <si>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</si>
  <si>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</si>
  <si>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</si>
  <si>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</si>
  <si>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</si>
  <si>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</si>
  <si>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</si>
  <si>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</si>
  <si>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</si>
  <si>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</si>
  <si>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</si>
  <si>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</si>
  <si>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</si>
  <si>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</si>
  <si>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</si>
  <si>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</si>
  <si>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</si>
  <si>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</si>
  <si>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</si>
  <si>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</si>
  <si>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</si>
  <si>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</si>
  <si>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</si>
  <si>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</si>
  <si>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</si>
  <si>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</si>
  <si>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</si>
  <si>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</si>
  <si>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</si>
  <si>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</si>
  <si>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</si>
  <si>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</si>
  <si>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</si>
  <si>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</si>
  <si>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</si>
  <si>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</si>
  <si>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</si>
  <si>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</si>
  <si>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</si>
  <si>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</si>
  <si>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</si>
  <si>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</si>
  <si>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</si>
  <si>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</si>
  <si>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</si>
  <si>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</si>
  <si>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</si>
  <si>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</si>
  <si>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</si>
  <si>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</si>
  <si>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</si>
  <si>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</si>
  <si>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</si>
  <si>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</si>
  <si>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</si>
  <si>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</si>
  <si>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</si>
  <si>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</si>
  <si>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</si>
  <si>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</si>
  <si>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</si>
  <si>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</si>
  <si>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</si>
  <si>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</si>
  <si>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</si>
  <si>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</si>
  <si>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</si>
  <si>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</si>
  <si>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</si>
  <si>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</si>
  <si>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</si>
  <si>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</si>
  <si>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</si>
  <si>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</si>
  <si>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</si>
  <si>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</si>
  <si>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</si>
  <si>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</si>
  <si>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</si>
  <si>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</si>
  <si>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</si>
  <si>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</si>
  <si>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</si>
  <si>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</si>
  <si>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</si>
  <si>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</si>
  <si>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</si>
  <si>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</si>
  <si>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</si>
  <si>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</si>
  <si>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</si>
  <si>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</si>
  <si>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</si>
  <si>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</si>
  <si>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</si>
  <si>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</si>
  <si>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</si>
  <si>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</si>
  <si>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</si>
  <si>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</si>
  <si>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</si>
  <si>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</si>
  <si>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</si>
  <si>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</si>
  <si>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</si>
  <si>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</si>
  <si>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</si>
  <si>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</si>
  <si>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</si>
  <si>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</si>
  <si>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</si>
  <si>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</si>
  <si>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</si>
  <si>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</si>
  <si>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</si>
  <si>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</si>
  <si>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</si>
  <si>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</si>
  <si>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</si>
  <si>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</si>
  <si>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</si>
  <si>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</si>
  <si>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</si>
  <si>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</si>
  <si>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</si>
  <si>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</si>
  <si>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</si>
  <si>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</si>
  <si>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</si>
  <si>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</si>
  <si>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</si>
  <si>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</si>
  <si>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</si>
  <si>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</si>
  <si>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</si>
  <si>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</si>
  <si>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</si>
  <si>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</si>
  <si>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</si>
  <si>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</si>
  <si>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</si>
  <si>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</si>
  <si>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</si>
  <si>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</si>
  <si>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</si>
  <si>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</si>
  <si>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</si>
  <si>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</si>
  <si>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</si>
  <si>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</si>
  <si>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</si>
  <si>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</si>
  <si>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</si>
  <si>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</si>
  <si>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</si>
  <si>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</si>
  <si>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</si>
  <si>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</si>
  <si>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</si>
  <si>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</si>
  <si>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</si>
  <si>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</si>
  <si>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</si>
  <si>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</si>
  <si>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</si>
  <si>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</si>
  <si>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</si>
  <si>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</si>
  <si>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</si>
  <si>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</si>
  <si>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</si>
  <si>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</si>
  <si>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</si>
  <si>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</si>
  <si>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</si>
  <si>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</si>
  <si>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</si>
  <si>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</si>
  <si>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</si>
  <si>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</si>
  <si>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</si>
  <si>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</si>
  <si>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</si>
  <si>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</si>
  <si>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</si>
  <si>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</si>
  <si>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</si>
  <si>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</si>
  <si>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</si>
  <si>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</si>
  <si>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</si>
  <si>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</si>
  <si>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</si>
  <si>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</si>
  <si>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</si>
  <si>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</si>
  <si>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</si>
  <si>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</si>
  <si>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</si>
  <si>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</si>
  <si>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</si>
  <si>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</si>
  <si>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</si>
  <si>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</si>
  <si>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</si>
  <si>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</si>
  <si>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</si>
  <si>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</si>
  <si>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</si>
  <si>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</si>
  <si>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</si>
  <si>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</si>
  <si>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</si>
  <si>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</si>
  <si>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</si>
  <si>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</si>
  <si>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</si>
  <si>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</si>
  <si>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</si>
  <si>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</si>
  <si>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</si>
  <si>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</si>
  <si>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</si>
  <si>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</si>
  <si>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</si>
  <si>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</si>
  <si>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</si>
  <si>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</si>
  <si>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</si>
  <si>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</si>
  <si>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</si>
  <si>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</si>
  <si>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</si>
  <si>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</si>
  <si>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</si>
  <si>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</si>
  <si>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</si>
  <si>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</si>
  <si>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</si>
  <si>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</si>
  <si>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</si>
  <si>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</si>
  <si>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</si>
  <si>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</si>
  <si>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</si>
  <si>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</si>
  <si>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</si>
  <si>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</si>
  <si>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</si>
  <si>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</si>
  <si>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</si>
  <si>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</si>
  <si>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</si>
  <si>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</si>
  <si>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</si>
  <si>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</si>
  <si>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</si>
  <si>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</si>
  <si>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</si>
  <si>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</si>
  <si>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</si>
  <si>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</si>
  <si>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</si>
  <si>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</si>
  <si>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</si>
  <si>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</si>
  <si>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</si>
  <si>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</si>
  <si>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</si>
  <si>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</si>
  <si>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</si>
  <si>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</si>
  <si>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</si>
  <si>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</si>
  <si>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</si>
  <si>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</si>
  <si>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</si>
  <si>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</si>
  <si>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</si>
  <si>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</si>
  <si>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</si>
  <si>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</si>
  <si>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</si>
  <si>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</si>
  <si>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</si>
  <si>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</si>
  <si>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</si>
  <si>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</si>
  <si>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</si>
  <si>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</si>
  <si>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</si>
  <si>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</si>
  <si>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</si>
  <si>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</si>
  <si>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</si>
  <si>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</si>
  <si>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</si>
  <si>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</si>
  <si>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</si>
  <si>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</si>
  <si>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</si>
  <si>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</si>
  <si>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</si>
  <si>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</si>
  <si>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</si>
  <si>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</si>
  <si>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</si>
  <si>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</si>
  <si>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</si>
  <si>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</si>
  <si>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</si>
  <si>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</si>
  <si>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</si>
  <si>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</si>
  <si>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</si>
  <si>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</si>
  <si>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</si>
  <si>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</si>
  <si>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</si>
  <si>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</si>
  <si>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</si>
  <si>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</si>
  <si>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</si>
  <si>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</si>
  <si>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</si>
  <si>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</si>
  <si>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</si>
  <si>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</si>
  <si>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</si>
  <si>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</si>
  <si>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</si>
  <si>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</si>
  <si>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</si>
  <si>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</si>
  <si>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</si>
  <si>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</si>
  <si>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</si>
  <si>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</si>
  <si>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</si>
  <si>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</si>
  <si>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</si>
  <si>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</si>
  <si>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</si>
  <si>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</si>
  <si>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</si>
  <si>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</si>
  <si>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</si>
  <si>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</si>
  <si>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</si>
  <si>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</si>
  <si>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</si>
  <si>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</si>
  <si>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</si>
  <si>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</si>
  <si>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</si>
  <si>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</si>
  <si>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</si>
  <si>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</si>
  <si>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</si>
  <si>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</si>
  <si>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</si>
  <si>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</si>
  <si>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</si>
  <si>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</si>
  <si>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</si>
  <si>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</si>
  <si>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</si>
  <si>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</si>
  <si>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</si>
  <si>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</si>
  <si>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</si>
  <si>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</si>
  <si>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</si>
  <si>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</si>
  <si>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</si>
  <si>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</si>
  <si>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</si>
  <si>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</si>
  <si>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</si>
  <si>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</si>
  <si>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</si>
  <si>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</si>
  <si>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</si>
  <si>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</si>
  <si>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</si>
  <si>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</si>
  <si>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</si>
  <si>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</si>
  <si>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</si>
  <si>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</si>
  <si>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</si>
  <si>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</si>
  <si>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</si>
  <si>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</si>
  <si>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</si>
  <si>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</si>
  <si>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</si>
  <si>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</si>
  <si>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</si>
  <si>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</si>
  <si>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</si>
  <si>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</si>
  <si>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</si>
  <si>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</si>
  <si>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</si>
  <si>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</si>
  <si>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</si>
  <si>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</si>
  <si>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</si>
  <si>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</si>
  <si>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</si>
  <si>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</si>
  <si>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</si>
  <si>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</si>
  <si>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</si>
  <si>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</si>
  <si>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</si>
  <si>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</si>
  <si>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</si>
  <si>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</si>
  <si>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</si>
  <si>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</si>
  <si>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</si>
  <si>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</si>
  <si>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</si>
  <si>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</si>
  <si>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</si>
  <si>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</si>
  <si>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</si>
  <si>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</si>
  <si>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</si>
  <si>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</si>
  <si>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</si>
  <si>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</si>
  <si>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</si>
  <si>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</si>
  <si>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</si>
  <si>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</si>
  <si>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</si>
  <si>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</si>
  <si>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</si>
  <si>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</si>
  <si>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</si>
  <si>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</si>
  <si>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</si>
  <si>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</si>
  <si>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</si>
  <si>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</si>
  <si>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</si>
  <si>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</si>
  <si>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</si>
  <si>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</si>
  <si>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</si>
  <si>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</si>
  <si>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</si>
  <si>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</si>
  <si>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</si>
  <si>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</si>
  <si>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</si>
  <si>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</si>
  <si>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</si>
  <si>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</si>
  <si>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</si>
  <si>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</si>
  <si>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</si>
  <si>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</si>
  <si>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</si>
  <si>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</si>
  <si>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</si>
  <si>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</si>
  <si>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</si>
  <si>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</si>
  <si>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</si>
  <si>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</si>
  <si>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</si>
  <si>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</si>
  <si>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</si>
  <si>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</si>
  <si>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</si>
  <si>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</si>
  <si>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</si>
  <si>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</si>
  <si>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</si>
  <si>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</si>
  <si>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</si>
  <si>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</si>
  <si>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</si>
  <si>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</si>
  <si>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</si>
  <si>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</si>
  <si>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</si>
  <si>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</si>
  <si>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</si>
  <si>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</si>
  <si>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</si>
  <si>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</si>
  <si>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</si>
  <si>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</si>
  <si>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</si>
  <si>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</si>
  <si>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</si>
  <si>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</si>
  <si>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</si>
  <si>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</si>
  <si>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</si>
  <si>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</si>
  <si>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</si>
  <si>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</si>
  <si>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</si>
  <si>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</si>
  <si>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</si>
  <si>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</si>
  <si>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</si>
  <si>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</si>
  <si>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</si>
  <si>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</si>
  <si>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</si>
  <si>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</si>
  <si>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</si>
  <si>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</si>
  <si>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</si>
  <si>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</si>
  <si>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</si>
  <si>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</si>
  <si>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</si>
  <si>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</si>
  <si>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</si>
  <si>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</si>
  <si>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</si>
  <si>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</si>
  <si>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</si>
  <si>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</si>
  <si>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</si>
  <si>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</si>
  <si>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</si>
  <si>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</si>
  <si>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</si>
  <si>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</si>
  <si>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</si>
  <si>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</si>
  <si>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</si>
  <si>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</si>
  <si>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</si>
  <si>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</si>
  <si>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</si>
  <si>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</si>
  <si>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</si>
  <si>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</si>
  <si>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</si>
  <si>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</si>
  <si>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</si>
  <si>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</si>
  <si>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</si>
  <si>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</si>
  <si>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</si>
  <si>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</si>
  <si>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</si>
  <si>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</si>
  <si>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</si>
  <si>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</si>
  <si>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</si>
  <si>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</si>
  <si>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</si>
  <si>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</si>
  <si>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</si>
  <si>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</si>
  <si>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</si>
  <si>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</si>
  <si>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</si>
  <si>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</si>
  <si>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</si>
  <si>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</si>
  <si>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</si>
  <si>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</si>
  <si>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</si>
  <si>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</si>
  <si>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</si>
  <si>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</si>
  <si>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</si>
  <si>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</si>
  <si>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</si>
  <si>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</si>
  <si>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</si>
  <si>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</si>
  <si>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</si>
  <si>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</si>
  <si>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</si>
  <si>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</si>
  <si>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</si>
  <si>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</si>
  <si>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</si>
  <si>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</si>
  <si>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</si>
  <si>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</si>
  <si>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</si>
  <si>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</si>
  <si>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</si>
  <si>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</si>
  <si>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</si>
  <si>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</si>
  <si>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</si>
  <si>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</si>
  <si>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</si>
  <si>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</si>
  <si>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</si>
  <si>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</si>
  <si>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</si>
  <si>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</si>
  <si>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</si>
  <si>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</si>
  <si>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</si>
  <si>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</si>
  <si>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</si>
  <si>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</si>
  <si>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</si>
  <si>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</si>
  <si>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</si>
  <si>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</si>
  <si>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</si>
  <si>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</si>
  <si>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</si>
  <si>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</si>
  <si>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</si>
  <si>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</si>
  <si>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</si>
  <si>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</si>
  <si>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</si>
  <si>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</si>
  <si>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</si>
  <si>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</si>
  <si>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</si>
  <si>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</si>
  <si>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</si>
  <si>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</si>
  <si>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</si>
  <si>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</si>
  <si>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</si>
  <si>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</si>
  <si>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</si>
  <si>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</si>
  <si>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</si>
  <si>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</si>
  <si>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</si>
  <si>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</si>
  <si>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</si>
  <si>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</si>
  <si>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</si>
  <si>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</si>
  <si>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</si>
  <si>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</si>
  <si>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</si>
  <si>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</si>
  <si>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</si>
  <si>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</si>
  <si>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</si>
  <si>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</si>
  <si>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</si>
  <si>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</si>
  <si>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</si>
  <si>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</si>
  <si>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</si>
  <si>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</si>
  <si>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</si>
  <si>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</si>
  <si>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</si>
  <si>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</si>
  <si>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</si>
  <si>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</si>
  <si>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</si>
  <si>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</si>
  <si>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</si>
  <si>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</si>
  <si>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</si>
  <si>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</si>
  <si>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</si>
  <si>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</si>
  <si>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</si>
  <si>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</si>
  <si>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</si>
  <si>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</si>
  <si>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</si>
  <si>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</si>
  <si>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</si>
  <si>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</si>
  <si>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</si>
  <si>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</si>
  <si>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</si>
  <si>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</si>
  <si>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</si>
  <si>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</si>
  <si>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</si>
  <si>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</si>
  <si>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</si>
  <si>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</si>
  <si>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</si>
  <si>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</si>
  <si>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</si>
  <si>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</si>
  <si>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</si>
  <si>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</si>
  <si>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</si>
  <si>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</si>
  <si>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</si>
  <si>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</si>
  <si>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</si>
  <si>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</si>
  <si>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</si>
  <si>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</si>
  <si>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</si>
  <si>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</si>
  <si>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</si>
  <si>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</si>
  <si>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</si>
  <si>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</si>
  <si>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</si>
  <si>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</si>
  <si>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</si>
  <si>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</si>
  <si>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</si>
  <si>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</si>
  <si>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</si>
  <si>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</si>
  <si>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</si>
  <si>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</si>
  <si>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</si>
  <si>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</si>
  <si>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</si>
  <si>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</si>
  <si>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</si>
  <si>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</si>
  <si>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</si>
  <si>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</si>
  <si>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</si>
  <si>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</si>
  <si>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</si>
  <si>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</si>
  <si>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</si>
  <si>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</si>
  <si>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</si>
  <si>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</si>
  <si>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</si>
  <si>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</si>
  <si>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</si>
  <si>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</si>
  <si>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</si>
  <si>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</si>
  <si>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</si>
  <si>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</si>
  <si>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</si>
  <si>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</si>
  <si>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</si>
  <si>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</si>
  <si>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</si>
  <si>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</si>
  <si>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</si>
  <si>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</si>
  <si>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</si>
  <si>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</si>
  <si>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</si>
  <si>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</si>
  <si>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</si>
  <si>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</si>
  <si>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</si>
  <si>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</si>
  <si>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</si>
  <si>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</si>
  <si>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</si>
  <si>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</si>
  <si>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</si>
  <si>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</si>
  <si>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</si>
  <si>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</si>
  <si>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</si>
  <si>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</si>
  <si>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</si>
  <si>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</si>
  <si>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</si>
  <si>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</si>
  <si>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</si>
  <si>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</si>
  <si>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</si>
  <si>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</si>
  <si>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</si>
  <si>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</si>
  <si>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</si>
  <si>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</si>
  <si>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</si>
  <si>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</si>
  <si>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</si>
  <si>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</si>
  <si>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</si>
  <si>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</si>
  <si>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</si>
  <si>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</si>
  <si>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</si>
  <si>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</si>
  <si>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</si>
  <si>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</si>
  <si>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</si>
  <si>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</si>
  <si>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</si>
  <si>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</si>
  <si>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</si>
  <si>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</si>
  <si>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</si>
  <si>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</si>
  <si>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</si>
  <si>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</si>
  <si>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</si>
  <si>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</si>
  <si>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</si>
  <si>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</si>
  <si>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</si>
  <si>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</si>
  <si>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</si>
  <si>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</si>
  <si>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</si>
  <si>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</si>
  <si>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</si>
  <si>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</si>
  <si>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</si>
  <si>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</si>
  <si>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</si>
  <si>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</si>
  <si>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</si>
  <si>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</si>
  <si>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</si>
  <si>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</si>
  <si>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</si>
  <si>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</si>
  <si>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</si>
  <si>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</si>
  <si>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</si>
  <si>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</si>
  <si>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</si>
  <si>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</si>
  <si>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</si>
  <si>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</si>
  <si>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</si>
  <si>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</si>
  <si>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</si>
  <si>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</si>
  <si>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</si>
  <si>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</si>
  <si>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</si>
  <si>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</si>
  <si>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</si>
  <si>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</si>
  <si>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</si>
  <si>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</si>
  <si>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</si>
  <si>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</si>
  <si>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</si>
  <si>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</si>
  <si>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</si>
  <si>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</si>
  <si>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</si>
  <si>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</si>
  <si>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</si>
  <si>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</si>
  <si>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</si>
  <si>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</si>
  <si>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</si>
  <si>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</si>
  <si>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</si>
  <si>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</si>
  <si>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</si>
  <si>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</si>
  <si>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</si>
  <si>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</si>
  <si>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</si>
  <si>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</si>
  <si>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</si>
  <si>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</si>
  <si>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</si>
  <si>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</si>
  <si>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</si>
  <si>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</si>
  <si>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</si>
  <si>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</si>
  <si>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</si>
  <si>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</si>
  <si>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</si>
  <si>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</si>
  <si>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</si>
  <si>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</si>
  <si>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</si>
  <si>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</si>
  <si>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</si>
  <si>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</si>
  <si>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</si>
  <si>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</si>
  <si>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</si>
  <si>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</si>
  <si>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</si>
  <si>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</si>
  <si>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</si>
  <si>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</si>
  <si>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</si>
  <si>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</si>
  <si>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</si>
  <si>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</si>
  <si>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</si>
  <si>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</si>
  <si>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</si>
  <si>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</si>
  <si>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</si>
  <si>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</si>
  <si>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</si>
  <si>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</si>
  <si>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</si>
  <si>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</si>
  <si>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</si>
  <si>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</si>
  <si>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</si>
  <si>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</si>
  <si>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</si>
  <si>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</si>
  <si>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</si>
  <si>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</si>
  <si>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</si>
  <si>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</si>
  <si>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</si>
  <si>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</si>
  <si>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</si>
  <si>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</si>
  <si>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</si>
  <si>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</si>
  <si>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</si>
  <si>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</si>
  <si>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</si>
  <si>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</si>
  <si>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</si>
  <si>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</si>
  <si>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</si>
  <si>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</si>
  <si>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</si>
  <si>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</si>
  <si>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</si>
  <si>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</si>
  <si>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</si>
  <si>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</si>
  <si>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</si>
  <si>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</si>
  <si>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</si>
  <si>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</si>
  <si>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</si>
  <si>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</si>
  <si>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</si>
  <si>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</si>
  <si>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</si>
  <si>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</si>
  <si>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</si>
  <si>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</si>
  <si>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</si>
  <si>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</si>
  <si>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</si>
  <si>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</si>
  <si>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</si>
  <si>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</si>
  <si>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</si>
  <si>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</si>
  <si>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</si>
  <si>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</si>
  <si>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</si>
  <si>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</si>
  <si>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</si>
  <si>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</si>
  <si>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</si>
  <si>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</si>
  <si>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</si>
  <si>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</si>
  <si>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</si>
  <si>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</si>
  <si>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</si>
  <si>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</si>
  <si>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</si>
  <si>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</si>
  <si>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</si>
  <si>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</si>
  <si>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</si>
  <si>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</si>
  <si>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</si>
  <si>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</si>
  <si>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</si>
  <si>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</si>
  <si>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</si>
  <si>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</si>
  <si>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</si>
  <si>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</si>
  <si>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</si>
  <si>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</si>
  <si>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</si>
  <si>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</si>
  <si>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</si>
  <si>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</si>
  <si>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</si>
  <si>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</si>
  <si>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</si>
  <si>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</si>
  <si>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</si>
  <si>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</si>
  <si>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</si>
  <si>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</si>
  <si>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</si>
  <si>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</si>
  <si>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</si>
  <si>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</si>
  <si>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</si>
  <si>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</si>
  <si>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</si>
  <si>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</si>
  <si>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</si>
  <si>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</si>
  <si>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</si>
  <si>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</si>
  <si>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</si>
  <si>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</si>
  <si>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</si>
  <si>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</si>
  <si>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</si>
  <si>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</si>
  <si>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</si>
  <si>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</si>
  <si>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</si>
  <si>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</si>
  <si>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</si>
  <si>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</si>
  <si>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</si>
  <si>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</si>
  <si>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</si>
  <si>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</si>
  <si>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</si>
  <si>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</si>
  <si>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</si>
  <si>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</si>
  <si>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</si>
  <si>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</si>
  <si>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</si>
  <si>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</si>
  <si>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</si>
  <si>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</si>
  <si>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</si>
  <si>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</si>
  <si>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</si>
  <si>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</si>
  <si>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</si>
  <si>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</si>
  <si>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</si>
  <si>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</si>
  <si>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</si>
  <si>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</si>
  <si>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</si>
  <si>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</si>
  <si>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</si>
  <si>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</si>
  <si>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</si>
  <si>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</si>
  <si>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</si>
  <si>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</si>
  <si>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</si>
  <si>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</si>
  <si>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</si>
  <si>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</si>
  <si>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</si>
  <si>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</si>
  <si>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</si>
  <si>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</si>
  <si>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</si>
  <si>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</si>
  <si>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</si>
  <si>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</si>
  <si>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</si>
  <si>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</si>
  <si>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</si>
  <si>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</si>
  <si>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</si>
  <si>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</si>
  <si>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</si>
  <si>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</si>
  <si>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</si>
  <si>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</si>
  <si>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</si>
  <si>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</si>
  <si>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</si>
  <si>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</si>
  <si>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</si>
  <si>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</si>
  <si>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</si>
  <si>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</si>
  <si>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</si>
  <si>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</si>
  <si>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</si>
  <si>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</si>
  <si>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</si>
  <si>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</si>
  <si>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</si>
  <si>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</si>
  <si>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</si>
  <si>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</si>
  <si>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</si>
  <si>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</si>
  <si>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</si>
  <si>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</si>
  <si>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</si>
  <si>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</si>
  <si>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</si>
  <si>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</si>
  <si>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</si>
  <si>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</si>
  <si>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</si>
  <si>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</si>
  <si>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</si>
  <si>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</si>
  <si>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</si>
  <si>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</si>
  <si>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</si>
  <si>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</si>
  <si>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</si>
  <si>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</si>
  <si>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</si>
  <si>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</si>
  <si>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</si>
  <si>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</si>
  <si>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</si>
  <si>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</si>
  <si>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</si>
  <si>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</si>
  <si>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</si>
  <si>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</si>
  <si>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</si>
  <si>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</si>
  <si>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</si>
  <si>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</si>
  <si>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</si>
  <si>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</si>
  <si>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</si>
  <si>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</si>
  <si>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</si>
  <si>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</si>
  <si>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</si>
  <si>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</si>
  <si>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</si>
  <si>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</si>
  <si>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</si>
  <si>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</si>
  <si>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</si>
  <si>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</si>
  <si>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</si>
  <si>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</si>
  <si>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</si>
  <si>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</si>
  <si>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</si>
  <si>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</si>
  <si>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</si>
  <si>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</si>
  <si>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</si>
  <si>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</si>
  <si>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</si>
  <si>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</si>
  <si>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</si>
  <si>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</si>
  <si>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</si>
  <si>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</si>
  <si>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</si>
  <si>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</si>
  <si>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</si>
  <si>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</si>
  <si>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</si>
  <si>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</si>
  <si>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</si>
  <si>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</si>
  <si>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</si>
  <si>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</si>
  <si>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</si>
  <si>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</si>
  <si>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</si>
  <si>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</si>
  <si>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</si>
  <si>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</si>
  <si>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</si>
  <si>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</si>
  <si>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</si>
  <si>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</si>
  <si>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</si>
  <si>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</si>
  <si>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</si>
  <si>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</si>
  <si>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</si>
  <si>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</si>
  <si>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</si>
  <si>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</si>
  <si>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</si>
  <si>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</si>
  <si>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</si>
  <si>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</si>
  <si>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</si>
  <si>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</si>
  <si>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</si>
  <si>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</si>
  <si>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</si>
  <si>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</si>
  <si>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</si>
  <si>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</si>
  <si>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</si>
  <si>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</si>
  <si>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</si>
  <si>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</si>
  <si>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</si>
  <si>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</si>
  <si>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</si>
  <si>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</si>
  <si>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</si>
  <si>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</si>
  <si>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</si>
  <si>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</si>
  <si>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</si>
  <si>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</si>
  <si>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</si>
  <si>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</si>
  <si>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</si>
  <si>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</si>
  <si>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</si>
  <si>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</si>
  <si>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</si>
  <si>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</si>
  <si>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</si>
  <si>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</si>
  <si>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</si>
  <si>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</si>
  <si>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</si>
  <si>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</si>
  <si>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</si>
  <si>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</si>
  <si>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</si>
  <si>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</si>
  <si>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</si>
  <si>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</si>
  <si>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</si>
  <si>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</si>
  <si>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</si>
  <si>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</si>
  <si>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</si>
  <si>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</si>
  <si>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</si>
  <si>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</si>
  <si>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</si>
  <si>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</si>
  <si>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</si>
  <si>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</si>
  <si>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</si>
  <si>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</si>
  <si>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</si>
  <si>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</si>
  <si>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</si>
  <si>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</si>
  <si>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</si>
  <si>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</si>
  <si>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</si>
  <si>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</si>
  <si>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</si>
  <si>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</si>
  <si>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</si>
  <si>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</si>
  <si>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</si>
  <si>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</si>
  <si>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</si>
  <si>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</si>
  <si>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</si>
  <si>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</si>
  <si>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</si>
  <si>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</si>
  <si>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</si>
  <si>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</si>
  <si>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</si>
  <si>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</si>
  <si>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</si>
  <si>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</si>
  <si>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</si>
  <si>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</si>
  <si>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</si>
  <si>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</si>
  <si>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</si>
  <si>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</si>
  <si>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</si>
  <si>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</si>
  <si>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</si>
  <si>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</si>
  <si>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</si>
  <si>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</si>
  <si>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</si>
  <si>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</si>
  <si>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</si>
  <si>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</si>
  <si>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</si>
  <si>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</si>
  <si>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</si>
  <si>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</si>
  <si>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</si>
  <si>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</si>
  <si>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</si>
  <si>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</si>
  <si>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</si>
  <si>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</si>
  <si>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</si>
  <si>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</si>
  <si>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</si>
  <si>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</si>
  <si>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</si>
  <si>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</si>
  <si>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</si>
  <si>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</si>
  <si>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</si>
  <si>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</si>
  <si>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</si>
  <si>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</si>
  <si>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</si>
  <si>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</si>
  <si>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</si>
  <si>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</si>
  <si>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</si>
  <si>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</si>
  <si>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</si>
  <si>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</si>
  <si>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</si>
  <si>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</si>
  <si>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</si>
  <si>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</si>
  <si>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</si>
  <si>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</si>
  <si>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</si>
  <si>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</si>
  <si>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</si>
  <si>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</si>
  <si>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</si>
  <si>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</si>
  <si>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</si>
  <si>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</si>
  <si>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</si>
  <si>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</si>
  <si>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</si>
  <si>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</si>
  <si>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</si>
  <si>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</si>
  <si>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</si>
  <si>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</si>
  <si>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</si>
  <si>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</si>
  <si>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</si>
  <si>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</si>
  <si>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</si>
  <si>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</si>
  <si>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</si>
  <si>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</si>
  <si>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</si>
  <si>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</si>
  <si>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</si>
  <si>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</si>
  <si>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</si>
  <si>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</si>
  <si>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</si>
  <si>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</si>
  <si>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</si>
  <si>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</si>
  <si>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</si>
  <si>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</si>
  <si>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</si>
  <si>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</si>
  <si>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</si>
  <si>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</si>
  <si>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</si>
  <si>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</si>
  <si>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</si>
  <si>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</si>
  <si>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</si>
  <si>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</si>
  <si>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</si>
  <si>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</si>
  <si>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</si>
  <si>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</si>
  <si>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</si>
  <si>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</si>
  <si>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</si>
  <si>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</si>
  <si>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</si>
  <si>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</si>
  <si>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</si>
  <si>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</si>
  <si>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</si>
  <si>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</si>
  <si>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</si>
  <si>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</si>
  <si>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</si>
  <si>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</si>
  <si>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</si>
  <si>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</si>
  <si>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</si>
  <si>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</si>
  <si>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</si>
  <si>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</si>
  <si>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</si>
  <si>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</si>
  <si>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</si>
  <si>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</si>
  <si>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</si>
  <si>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</si>
  <si>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</si>
  <si>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</si>
  <si>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</si>
  <si>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</si>
  <si>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</si>
  <si>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</si>
  <si>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</si>
  <si>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</si>
  <si>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</si>
  <si>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</si>
  <si>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</si>
  <si>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</si>
  <si>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</si>
  <si>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</si>
  <si>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</si>
  <si>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</si>
  <si>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</si>
  <si>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</si>
  <si>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</si>
  <si>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</si>
  <si>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</si>
  <si>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</si>
  <si>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</si>
  <si>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</si>
  <si>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</si>
  <si>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</si>
  <si>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</si>
  <si>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</si>
  <si>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</si>
  <si>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</si>
  <si>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</si>
  <si>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</si>
  <si>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</si>
  <si>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</si>
  <si>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</si>
  <si>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</si>
  <si>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</si>
  <si>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</si>
  <si>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</si>
  <si>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</si>
  <si>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</si>
  <si>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</si>
  <si>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</si>
  <si>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</si>
  <si>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</si>
  <si>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</si>
  <si>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</si>
  <si>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</si>
  <si>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</si>
  <si>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</si>
  <si>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</si>
  <si>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</si>
  <si>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</si>
  <si>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</si>
  <si>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</si>
  <si>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</si>
  <si>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</si>
  <si>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</si>
  <si>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</si>
  <si>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</si>
  <si>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</si>
  <si>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</si>
  <si>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</si>
  <si>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</si>
  <si>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</si>
  <si>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</si>
  <si>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</si>
  <si>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</si>
  <si>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</si>
  <si>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</si>
  <si>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</si>
  <si>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</si>
  <si>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</si>
  <si>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</si>
  <si>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</si>
  <si>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</si>
  <si>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</si>
  <si>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</si>
  <si>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</si>
  <si>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</si>
  <si>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</si>
  <si>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</si>
  <si>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</si>
  <si>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</si>
  <si>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</si>
  <si>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</si>
  <si>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</si>
  <si>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</si>
  <si>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</si>
  <si>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</si>
  <si>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</si>
  <si>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</si>
  <si>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</si>
  <si>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</si>
  <si>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</si>
  <si>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</si>
  <si>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</si>
  <si>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</si>
  <si>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</si>
  <si>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</si>
  <si>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</si>
  <si>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</si>
  <si>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</si>
  <si>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</si>
  <si>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</si>
  <si>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</si>
  <si>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</si>
  <si>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</si>
  <si>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</si>
  <si>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</si>
  <si>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</si>
  <si>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</si>
  <si>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</si>
  <si>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</si>
  <si>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</si>
  <si>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</si>
  <si>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</si>
  <si>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</si>
  <si>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</si>
  <si>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</si>
  <si>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</si>
  <si>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</si>
  <si>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</si>
  <si>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</si>
  <si>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</si>
  <si>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</si>
  <si>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</si>
  <si>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</si>
  <si>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</si>
  <si>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</si>
  <si>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</si>
  <si>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</si>
  <si>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</si>
  <si>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</si>
  <si>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</si>
  <si>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</si>
  <si>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</si>
  <si>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</si>
  <si>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</si>
  <si>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</si>
  <si>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</si>
  <si>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</si>
  <si>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</si>
  <si>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</si>
  <si>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</si>
  <si>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</si>
  <si>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</si>
  <si>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</si>
  <si>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</si>
  <si>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</si>
  <si>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</si>
  <si>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</si>
  <si>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</si>
  <si>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</si>
  <si>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</si>
  <si>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</si>
  <si>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</si>
  <si>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</si>
  <si>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</si>
  <si>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</si>
  <si>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</si>
  <si>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</si>
  <si>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</si>
  <si>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</si>
  <si>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</si>
  <si>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</si>
  <si>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</si>
  <si>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</si>
  <si>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</si>
  <si>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</si>
  <si>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</si>
  <si>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</si>
  <si>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</si>
  <si>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</si>
  <si>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</si>
  <si>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</si>
  <si>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</si>
  <si>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</si>
  <si>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</si>
  <si>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</si>
  <si>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</si>
  <si>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</si>
  <si>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</si>
  <si>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</si>
  <si>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</si>
  <si>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</si>
  <si>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</si>
  <si>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</si>
  <si>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</si>
  <si>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</si>
  <si>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</si>
  <si>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</si>
  <si>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</si>
  <si>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</si>
  <si>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</si>
  <si>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</si>
  <si>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</si>
  <si>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</si>
  <si>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</si>
  <si>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</si>
  <si>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</si>
  <si>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</si>
  <si>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</si>
  <si>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</si>
  <si>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</si>
  <si>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</si>
  <si>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</si>
  <si>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</si>
  <si>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</si>
  <si>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</si>
  <si>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</si>
  <si>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</si>
  <si>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</si>
  <si>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</si>
  <si>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</si>
  <si>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</si>
  <si>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</si>
  <si>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</si>
  <si>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</si>
  <si>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</si>
  <si>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</si>
  <si>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</si>
  <si>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</si>
  <si>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</si>
  <si>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</si>
  <si>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</si>
  <si>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</si>
  <si>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</si>
  <si>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</si>
  <si>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</si>
  <si>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</si>
  <si>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</si>
  <si>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</si>
  <si>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</si>
  <si>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</si>
  <si>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</si>
  <si>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</si>
  <si>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</si>
  <si>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</si>
  <si>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</si>
  <si>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</si>
  <si>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</si>
  <si>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</si>
  <si>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</si>
  <si>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</si>
  <si>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</si>
  <si>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</si>
  <si>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</si>
  <si>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</si>
  <si>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</si>
  <si>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</si>
  <si>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</si>
  <si>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</si>
  <si>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</si>
  <si>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</si>
  <si>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</si>
  <si>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</si>
  <si>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</si>
  <si>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</si>
  <si>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</si>
  <si>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</si>
  <si>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</si>
  <si>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</si>
  <si>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</si>
  <si>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</si>
  <si>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</si>
  <si>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</si>
  <si>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</si>
  <si>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</si>
  <si>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</si>
  <si>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</si>
  <si>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</si>
  <si>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</si>
  <si>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</si>
  <si>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</si>
  <si>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</si>
  <si>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</si>
  <si>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</si>
  <si>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</si>
  <si>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</si>
  <si>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</si>
  <si>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</si>
  <si>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</si>
  <si>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</si>
  <si>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</si>
  <si>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</si>
  <si>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</si>
  <si>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</si>
  <si>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</si>
  <si>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</si>
  <si>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</si>
  <si>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</si>
  <si>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</si>
  <si>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</si>
  <si>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</si>
  <si>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</si>
  <si>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</si>
  <si>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</si>
  <si>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</si>
  <si>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</si>
  <si>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</si>
  <si>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</si>
  <si>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</si>
  <si>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</si>
  <si>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</si>
  <si>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</si>
  <si>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</si>
  <si>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</si>
  <si>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</si>
  <si>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</si>
  <si>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</si>
  <si>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</si>
  <si>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</si>
  <si>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</si>
  <si>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</si>
  <si>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</si>
  <si>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</si>
  <si>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</si>
  <si>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</si>
  <si>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</si>
  <si>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</si>
  <si>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</si>
  <si>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</si>
  <si>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</si>
  <si>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</si>
  <si>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</si>
  <si>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</si>
  <si>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</si>
  <si>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</si>
  <si>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</si>
  <si>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</si>
  <si>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</si>
  <si>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</si>
  <si>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</si>
  <si>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</si>
  <si>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</si>
  <si>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</si>
  <si>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</si>
  <si>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</si>
  <si>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</si>
  <si>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</si>
  <si>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</si>
  <si>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</si>
  <si>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</si>
  <si>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</si>
  <si>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</si>
  <si>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</si>
  <si>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</si>
  <si>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</si>
  <si>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</si>
  <si>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</si>
  <si>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</si>
  <si>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</si>
  <si>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</si>
  <si>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</si>
  <si>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</si>
  <si>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</si>
  <si>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</si>
  <si>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</si>
  <si>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</si>
  <si>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</si>
  <si>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</si>
  <si>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</si>
  <si>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</si>
  <si>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</si>
  <si>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</si>
  <si>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</si>
  <si>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</si>
  <si>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</si>
  <si>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</si>
  <si>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</si>
  <si>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</si>
  <si>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</si>
  <si>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</si>
  <si>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</si>
  <si>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</si>
  <si>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</si>
  <si>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</si>
  <si>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</si>
  <si>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</si>
  <si>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</si>
  <si>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</si>
  <si>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</si>
  <si>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</si>
  <si>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</si>
  <si>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</si>
  <si>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</si>
  <si>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</si>
  <si>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</si>
  <si>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</si>
  <si>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</si>
  <si>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</si>
  <si>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</si>
  <si>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</si>
  <si>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</si>
  <si>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</si>
  <si>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</si>
  <si>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</si>
  <si>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</si>
  <si>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</si>
  <si>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</si>
  <si>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</si>
  <si>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</si>
  <si>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</si>
  <si>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</si>
  <si>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</si>
  <si>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</si>
  <si>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</si>
  <si>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</si>
  <si>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</si>
  <si>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</si>
  <si>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</si>
  <si>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</si>
  <si>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</si>
  <si>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</si>
  <si>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</si>
  <si>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</si>
  <si>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</si>
  <si>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</si>
  <si>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</si>
  <si>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</si>
  <si>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</si>
  <si>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</si>
  <si>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</si>
  <si>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</si>
  <si>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</si>
  <si>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</si>
  <si>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</si>
  <si>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</si>
  <si>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</si>
  <si>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</si>
  <si>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</si>
  <si>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</si>
  <si>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</si>
  <si>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</si>
  <si>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</si>
  <si>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</si>
  <si>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</si>
  <si>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</si>
  <si>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</si>
  <si>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</si>
  <si>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</si>
  <si>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</si>
  <si>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</si>
  <si>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</si>
  <si>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</si>
  <si>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</si>
  <si>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</si>
  <si>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</si>
  <si>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</si>
  <si>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</si>
  <si>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</si>
  <si>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</si>
  <si>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</si>
  <si>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</si>
  <si>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</si>
  <si>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</si>
  <si>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</si>
  <si>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</si>
  <si>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</si>
  <si>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</si>
  <si>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</si>
  <si>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</si>
  <si>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</si>
  <si>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</si>
  <si>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</si>
  <si>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</si>
  <si>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</si>
  <si>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</si>
  <si>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</si>
  <si>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</si>
  <si>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</si>
  <si>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</si>
  <si>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</si>
  <si>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</si>
  <si>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</si>
  <si>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</si>
  <si>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</si>
  <si>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</si>
  <si>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</si>
  <si>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</si>
  <si>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</si>
  <si>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</si>
  <si>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</si>
  <si>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</si>
  <si>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</si>
  <si>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</si>
  <si>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</si>
  <si>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</si>
  <si>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</si>
  <si>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</si>
  <si>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</si>
  <si>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</si>
  <si>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</si>
  <si>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</si>
  <si>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</si>
  <si>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</si>
  <si>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</si>
  <si>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</si>
  <si>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</si>
  <si>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</si>
  <si>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</si>
  <si>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</si>
  <si>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</si>
  <si>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</si>
  <si>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</si>
  <si>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</si>
  <si>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</si>
  <si>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</si>
  <si>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</si>
  <si>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</si>
  <si>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</si>
  <si>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</si>
  <si>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</si>
  <si>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</si>
  <si>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</si>
  <si>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</si>
  <si>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</si>
  <si>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</si>
  <si>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</si>
  <si>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</si>
  <si>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</si>
  <si>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</si>
  <si>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</si>
  <si>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</si>
  <si>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</si>
  <si>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</si>
  <si>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</si>
  <si>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</si>
  <si>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</si>
  <si>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</si>
  <si>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</si>
  <si>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</si>
  <si>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</si>
  <si>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</si>
  <si>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</si>
  <si>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</si>
  <si>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</si>
  <si>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</si>
  <si>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</si>
  <si>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</si>
  <si>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</si>
  <si>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</si>
  <si>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</si>
  <si>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</si>
  <si>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</si>
  <si>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</si>
  <si>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</si>
  <si>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</si>
  <si>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</si>
  <si>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</si>
  <si>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</si>
  <si>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</si>
  <si>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</si>
  <si>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</si>
  <si>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</si>
  <si>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</si>
  <si>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</si>
  <si>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</si>
  <si>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</si>
  <si>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</si>
  <si>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</si>
  <si>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</si>
  <si>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</si>
  <si>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</si>
  <si>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</si>
  <si>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</si>
  <si>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</si>
  <si>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</si>
  <si>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</si>
  <si>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</si>
  <si>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</si>
  <si>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</si>
  <si>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</si>
  <si>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</si>
  <si>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</si>
  <si>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</si>
  <si>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</si>
  <si>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</si>
  <si>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</si>
  <si>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</si>
  <si>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</si>
  <si>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</si>
  <si>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</si>
  <si>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</si>
  <si>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</si>
  <si>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</si>
  <si>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</si>
  <si>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</si>
  <si>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</si>
  <si>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</si>
  <si>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</si>
  <si>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</si>
  <si>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</si>
  <si>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</si>
  <si>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</si>
  <si>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</si>
  <si>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</si>
  <si>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</si>
  <si>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</si>
  <si>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</si>
  <si>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</si>
  <si>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</si>
  <si>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</si>
  <si>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</si>
  <si>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</si>
  <si>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</si>
  <si>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</si>
  <si>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</si>
  <si>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</si>
  <si>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</si>
  <si>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</si>
  <si>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</si>
  <si>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</si>
  <si>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</si>
  <si>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</si>
  <si>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</si>
  <si>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</si>
  <si>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</si>
  <si>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</si>
  <si>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</si>
  <si>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</si>
  <si>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</si>
  <si>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</si>
  <si>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</si>
  <si>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</si>
  <si>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</si>
  <si>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</si>
  <si>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</si>
  <si>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</si>
  <si>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</si>
  <si>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</si>
  <si>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</si>
  <si>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</si>
  <si>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</si>
  <si>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</si>
  <si>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</si>
  <si>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</si>
  <si>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</si>
  <si>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</si>
  <si>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</si>
  <si>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</si>
  <si>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</si>
  <si>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</si>
  <si>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</si>
  <si>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</si>
  <si>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</si>
  <si>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</si>
  <si>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</si>
  <si>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</si>
  <si>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</si>
  <si>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</si>
  <si>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</si>
  <si>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</si>
  <si>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</si>
  <si>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</si>
  <si>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</si>
  <si>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</si>
  <si>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</si>
  <si>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</si>
  <si>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</si>
  <si>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</si>
  <si>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</si>
  <si>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</si>
  <si>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</si>
  <si>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</si>
  <si>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</si>
  <si>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</si>
  <si>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</si>
  <si>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</si>
  <si>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</si>
  <si>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</si>
  <si>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</si>
  <si>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</si>
  <si>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</si>
  <si>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</si>
  <si>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</si>
  <si>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</si>
  <si>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</si>
  <si>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</si>
  <si>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</si>
  <si>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</si>
  <si>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</si>
  <si>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</si>
  <si>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</si>
  <si>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</si>
  <si>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</si>
  <si>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</si>
  <si>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</si>
  <si>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</si>
  <si>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</si>
  <si>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</si>
  <si>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</si>
  <si>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</si>
  <si>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</si>
  <si>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</si>
  <si>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</si>
  <si>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</si>
  <si>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</si>
  <si>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</si>
  <si>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</si>
  <si>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</si>
  <si>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</si>
  <si>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</si>
  <si>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</si>
  <si>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</si>
  <si>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</si>
  <si>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</si>
  <si>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</si>
  <si>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</si>
  <si>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</si>
  <si>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</si>
  <si>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</si>
  <si>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</si>
  <si>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</si>
  <si>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</si>
  <si>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</si>
  <si>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</si>
  <si>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</si>
  <si>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</si>
  <si>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</si>
  <si>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</si>
  <si>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</si>
  <si>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</si>
  <si>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</si>
  <si>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</si>
  <si>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</si>
  <si>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</si>
  <si>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</si>
  <si>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</si>
  <si>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</si>
  <si>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</si>
  <si>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</si>
  <si>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</si>
  <si>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</si>
  <si>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</si>
  <si>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</si>
  <si>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</si>
  <si>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</si>
  <si>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</si>
  <si>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</si>
  <si>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</si>
  <si>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</si>
  <si>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</si>
  <si>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</si>
  <si>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</si>
  <si>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</si>
  <si>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</si>
  <si>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</si>
  <si>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</si>
  <si>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</si>
  <si>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</si>
  <si>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</si>
  <si>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</si>
  <si>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</si>
  <si>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</si>
  <si>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</si>
  <si>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</si>
  <si>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</si>
  <si>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</si>
  <si>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</si>
  <si>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</si>
  <si>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</si>
  <si>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</si>
  <si>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</si>
  <si>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</si>
  <si>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</si>
  <si>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</si>
  <si>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</si>
  <si>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</si>
  <si>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</si>
  <si>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</si>
  <si>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</si>
  <si>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</si>
  <si>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</si>
  <si>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</si>
  <si>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</si>
  <si>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</si>
  <si>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</si>
  <si>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</si>
  <si>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</si>
  <si>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</si>
  <si>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</si>
  <si>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</si>
  <si>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</si>
  <si>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</si>
  <si>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</si>
  <si>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</si>
  <si>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</si>
  <si>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</si>
  <si>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</si>
  <si>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</si>
  <si>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</si>
  <si>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</si>
  <si>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</si>
  <si>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</si>
  <si>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</si>
  <si>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</si>
  <si>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</si>
  <si>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</si>
  <si>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</si>
  <si>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</si>
  <si>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</si>
  <si>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</si>
  <si>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</si>
  <si>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</si>
  <si>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</si>
  <si>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</si>
  <si>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</si>
  <si>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</si>
  <si>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</si>
  <si>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</si>
  <si>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</si>
  <si>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</si>
  <si>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</si>
  <si>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</si>
  <si>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</si>
  <si>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</si>
  <si>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</si>
  <si>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</si>
  <si>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</si>
  <si>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</si>
  <si>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</si>
  <si>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</si>
  <si>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</si>
  <si>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</si>
  <si>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</si>
  <si>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</si>
  <si>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</si>
  <si>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</si>
  <si>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</si>
  <si>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</si>
  <si>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</si>
  <si>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</si>
  <si>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</si>
  <si>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</si>
  <si>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</si>
  <si>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</si>
  <si>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</si>
  <si>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</si>
  <si>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</si>
  <si>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</si>
  <si>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</si>
  <si>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</si>
  <si>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</si>
  <si>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</si>
  <si>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</si>
  <si>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</si>
  <si>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</si>
  <si>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</si>
  <si>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</si>
  <si>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</si>
  <si>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</si>
  <si>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</si>
  <si>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</si>
  <si>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</si>
  <si>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</si>
  <si>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</si>
  <si>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</si>
  <si>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</si>
  <si>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</si>
  <si>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</si>
  <si>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</si>
  <si>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</si>
  <si>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</si>
  <si>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</si>
  <si>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</si>
  <si>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</si>
  <si>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</si>
  <si>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</si>
  <si>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</si>
  <si>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</si>
  <si>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</si>
  <si>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</si>
  <si>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</si>
  <si>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</si>
  <si>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</si>
  <si>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</si>
  <si>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</si>
  <si>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</si>
  <si>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</si>
  <si>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</si>
  <si>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</si>
  <si>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</si>
  <si>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</si>
  <si>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</si>
  <si>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</si>
  <si>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</si>
  <si>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</si>
  <si>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</si>
  <si>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</si>
  <si>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</si>
  <si>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</si>
  <si>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</si>
  <si>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</si>
  <si>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</si>
  <si>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</si>
  <si>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</si>
  <si>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</si>
  <si>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</si>
  <si>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</si>
  <si>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</si>
  <si>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</si>
  <si>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</si>
  <si>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</si>
  <si>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</si>
  <si>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</si>
  <si>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</si>
  <si>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</si>
  <si>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</si>
  <si>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</si>
  <si>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</si>
  <si>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</si>
  <si>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</si>
  <si>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</si>
  <si>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</si>
  <si>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</si>
  <si>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</si>
  <si>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</si>
  <si>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</si>
  <si>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</si>
  <si>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</si>
  <si>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</si>
  <si>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</si>
  <si>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</si>
  <si>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</si>
  <si>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</si>
  <si>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</si>
  <si>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</si>
  <si>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</si>
  <si>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</si>
  <si>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</si>
  <si>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</si>
  <si>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</si>
  <si>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</si>
  <si>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</si>
  <si>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</si>
  <si>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</si>
  <si>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</si>
  <si>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</si>
  <si>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</si>
  <si>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</si>
  <si>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</si>
  <si>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</si>
  <si>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</si>
  <si>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</si>
  <si>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</si>
  <si>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</si>
  <si>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</si>
  <si>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</si>
  <si>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</si>
  <si>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</si>
  <si>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</si>
  <si>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</si>
  <si>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</si>
  <si>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</si>
  <si>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</si>
  <si>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</si>
  <si>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</si>
  <si>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</si>
  <si>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</si>
  <si>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</si>
  <si>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</si>
  <si>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</si>
  <si>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</si>
  <si>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</si>
  <si>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</si>
  <si>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</si>
  <si>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</si>
  <si>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</si>
  <si>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</si>
  <si>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</si>
  <si>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</si>
  <si>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</si>
  <si>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</si>
  <si>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</si>
  <si>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</si>
  <si>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</si>
  <si>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</si>
  <si>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</si>
  <si>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</si>
  <si>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</si>
  <si>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</si>
  <si>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</si>
  <si>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</si>
  <si>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</si>
  <si>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</si>
  <si>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</si>
  <si>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</si>
  <si>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</si>
  <si>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</si>
  <si>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</si>
  <si>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</si>
  <si>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</si>
  <si>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</si>
  <si>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</si>
  <si>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</si>
  <si>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</si>
  <si>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</si>
  <si>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</si>
  <si>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</si>
  <si>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</si>
  <si>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</si>
  <si>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</si>
  <si>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</si>
  <si>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</si>
  <si>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</si>
  <si>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</si>
  <si>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</si>
  <si>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</si>
  <si>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</si>
  <si>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</si>
  <si>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</si>
  <si>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</si>
  <si>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</si>
  <si>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</si>
  <si>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</si>
  <si>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</si>
  <si>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</si>
  <si>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</si>
  <si>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</si>
  <si>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</si>
  <si>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</si>
  <si>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</si>
  <si>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</si>
  <si>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</si>
  <si>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</si>
  <si>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</si>
  <si>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</si>
  <si>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</si>
  <si>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</si>
  <si>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</si>
  <si>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</si>
  <si>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</si>
  <si>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</si>
  <si>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</si>
  <si>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</si>
  <si>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</si>
  <si>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</si>
  <si>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</si>
  <si>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</si>
  <si>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</si>
  <si>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</si>
  <si>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</si>
  <si>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</si>
  <si>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</si>
  <si>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</si>
  <si>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</si>
  <si>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</si>
  <si>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</si>
  <si>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</si>
  <si>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</si>
  <si>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</si>
  <si>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</si>
  <si>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</si>
  <si>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</si>
  <si>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</si>
  <si>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</si>
  <si>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</si>
  <si>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</si>
  <si>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</si>
  <si>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</si>
  <si>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</si>
  <si>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</si>
  <si>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</si>
  <si>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</si>
  <si>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</si>
  <si>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</si>
  <si>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</si>
  <si>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</si>
  <si>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</si>
  <si>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</si>
  <si>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</si>
  <si>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</si>
  <si>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</si>
  <si>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</si>
  <si>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</si>
  <si>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</si>
  <si>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</si>
  <si>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</si>
  <si>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</si>
  <si>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</si>
  <si>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</si>
  <si>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</si>
  <si>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</si>
  <si>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</si>
  <si>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</si>
  <si>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</si>
  <si>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</si>
  <si>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</si>
  <si>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</si>
  <si>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</si>
  <si>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</si>
  <si>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</si>
  <si>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</si>
  <si>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</si>
  <si>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</si>
  <si>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</si>
  <si>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</si>
  <si>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</si>
  <si>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</si>
  <si>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</si>
  <si>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</si>
  <si>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</si>
  <si>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</si>
  <si>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</si>
  <si>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</si>
  <si>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</si>
  <si>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</si>
  <si>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</si>
  <si>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</si>
  <si>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</si>
  <si>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</si>
  <si>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</si>
  <si>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</si>
  <si>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</si>
  <si>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</si>
  <si>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</si>
  <si>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</si>
  <si>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</si>
  <si>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</si>
  <si>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</si>
  <si>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</si>
  <si>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</si>
  <si>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</si>
  <si>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</si>
  <si>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</si>
  <si>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</si>
  <si>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</si>
  <si>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</si>
  <si>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</si>
  <si>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</si>
  <si>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</si>
  <si>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</si>
  <si>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</si>
  <si>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</si>
  <si>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</si>
  <si>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</si>
  <si>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</si>
  <si>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</si>
  <si>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</si>
  <si>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</si>
  <si>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</si>
  <si>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</si>
  <si>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</si>
  <si>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</si>
  <si>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</si>
  <si>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</si>
  <si>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</si>
  <si>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</si>
  <si>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</si>
  <si>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</si>
  <si>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</si>
  <si>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</si>
  <si>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</si>
  <si>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</si>
  <si>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</si>
  <si>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</si>
  <si>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</si>
  <si>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</si>
  <si>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</si>
  <si>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</si>
  <si>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</si>
  <si>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</si>
  <si>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</si>
  <si>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</si>
  <si>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</si>
  <si>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</si>
  <si>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</si>
  <si>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</si>
  <si>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</si>
  <si>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</si>
  <si>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</si>
  <si>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</si>
  <si>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</si>
  <si>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</si>
  <si>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</si>
  <si>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</si>
  <si>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</si>
  <si>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</si>
  <si>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</si>
  <si>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</si>
  <si>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</si>
  <si>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</si>
  <si>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</si>
  <si>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</si>
  <si>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</si>
  <si>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</si>
  <si>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</si>
  <si>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</si>
  <si>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</si>
  <si>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</si>
  <si>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</si>
  <si>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</si>
  <si>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</si>
  <si>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</si>
  <si>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</si>
  <si>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</si>
  <si>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</si>
  <si>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</si>
  <si>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</si>
  <si>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</si>
  <si>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</si>
  <si>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</si>
  <si>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</si>
  <si>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</si>
  <si>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</si>
  <si>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</si>
  <si>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</si>
  <si>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</si>
  <si>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</si>
  <si>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</si>
  <si>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</si>
  <si>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</si>
  <si>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</si>
  <si>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</si>
  <si>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</si>
  <si>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</si>
  <si>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</si>
  <si>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</si>
  <si>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</si>
  <si>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</si>
  <si>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</si>
  <si>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</si>
  <si>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</si>
  <si>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</si>
  <si>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</si>
  <si>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</si>
  <si>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</si>
  <si>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</si>
  <si>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</si>
  <si>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</si>
  <si>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</si>
  <si>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</si>
  <si>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</si>
  <si>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</si>
  <si>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</si>
  <si>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</si>
  <si>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</si>
  <si>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</si>
  <si>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</si>
  <si>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</si>
  <si>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</si>
  <si>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</si>
  <si>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</si>
  <si>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</si>
  <si>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</si>
  <si>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</si>
  <si>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</si>
  <si>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</si>
  <si>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</si>
  <si>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</si>
  <si>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</si>
  <si>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</si>
  <si>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</si>
  <si>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</si>
  <si>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</si>
  <si>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</si>
  <si>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</si>
  <si>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</si>
  <si>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</si>
  <si>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</si>
  <si>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</si>
  <si>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</si>
  <si>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</si>
  <si>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</si>
  <si>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</si>
  <si>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</si>
  <si>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</si>
  <si>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</si>
  <si>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</si>
  <si>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</si>
  <si>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</si>
  <si>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</si>
  <si>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</si>
  <si>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</si>
  <si>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</si>
  <si>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</si>
  <si>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</si>
  <si>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</si>
  <si>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</si>
  <si>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</si>
  <si>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</si>
  <si>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</si>
  <si>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</si>
  <si>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</si>
  <si>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</si>
  <si>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</si>
  <si>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</si>
  <si>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</si>
  <si>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</si>
  <si>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</si>
  <si>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</si>
  <si>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</si>
  <si>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</si>
  <si>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</si>
  <si>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</si>
  <si>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</si>
  <si>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</si>
  <si>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</si>
  <si>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</si>
  <si>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</si>
  <si>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</si>
  <si>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</si>
  <si>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</si>
  <si>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</si>
  <si>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</si>
  <si>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</si>
  <si>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</si>
  <si>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</si>
  <si>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</si>
  <si>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</si>
  <si>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</si>
  <si>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</si>
  <si>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</si>
  <si>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</si>
  <si>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</si>
  <si>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</si>
  <si>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</si>
  <si>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</si>
  <si>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</si>
  <si>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</si>
  <si>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</si>
  <si>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</si>
  <si>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</si>
  <si>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</si>
  <si>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</si>
  <si>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</si>
  <si>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</si>
  <si>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</si>
  <si>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</si>
  <si>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</si>
  <si>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</si>
  <si>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</si>
  <si>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</si>
  <si>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</si>
  <si>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</si>
  <si>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</si>
  <si>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</si>
  <si>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</si>
  <si>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</si>
  <si>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</si>
  <si>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</si>
  <si>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</si>
  <si>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</si>
  <si>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</si>
  <si>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</si>
  <si>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</si>
  <si>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</si>
  <si>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</si>
  <si>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</si>
  <si>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</si>
  <si>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</si>
  <si>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</si>
  <si>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</si>
  <si>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</si>
  <si>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</si>
  <si>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</si>
  <si>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</si>
  <si>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</si>
  <si>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</si>
  <si>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</si>
  <si>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</si>
  <si>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</si>
  <si>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</si>
  <si>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</si>
  <si>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</si>
  <si>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</si>
  <si>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</si>
  <si>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</si>
  <si>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</si>
  <si>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</si>
  <si>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</si>
  <si>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</si>
  <si>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</si>
  <si>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</si>
  <si>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</si>
  <si>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</si>
  <si>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</si>
  <si>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</si>
  <si>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</si>
  <si>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</si>
  <si>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</si>
  <si>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</si>
  <si>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</si>
  <si>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</si>
  <si>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</si>
  <si>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</si>
  <si>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</si>
  <si>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</si>
  <si>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</si>
  <si>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</si>
  <si>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</si>
  <si>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</si>
  <si>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</si>
  <si>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</si>
  <si>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</si>
  <si>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</si>
  <si>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</si>
  <si>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</si>
  <si>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</si>
  <si>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</si>
  <si>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</si>
  <si>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</si>
  <si>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</si>
  <si>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</si>
  <si>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</si>
  <si>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</si>
  <si>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</si>
  <si>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</si>
  <si>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</si>
  <si>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</si>
  <si>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</si>
  <si>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</si>
  <si>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</si>
  <si>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</si>
  <si>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</si>
  <si>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</si>
  <si>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</si>
  <si>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</si>
  <si>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</si>
  <si>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</si>
  <si>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</si>
  <si>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</si>
  <si>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</si>
  <si>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</si>
  <si>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</si>
  <si>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</si>
  <si>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</si>
  <si>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</si>
  <si>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</si>
  <si>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</si>
  <si>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</si>
  <si>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</si>
  <si>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</si>
  <si>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</si>
  <si>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</si>
  <si>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</si>
  <si>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</si>
  <si>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</si>
  <si>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</si>
  <si>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</si>
  <si>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</si>
  <si>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</si>
  <si>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</si>
  <si>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</si>
  <si>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</si>
  <si>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</si>
  <si>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</si>
  <si>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</si>
  <si>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</si>
  <si>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</si>
  <si>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</si>
  <si>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</si>
  <si>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</si>
  <si>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</si>
  <si>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</si>
  <si>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</si>
  <si>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</si>
  <si>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</si>
  <si>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</si>
  <si>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</si>
  <si>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</si>
  <si>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</si>
  <si>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</si>
  <si>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</si>
  <si>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</si>
  <si>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</si>
  <si>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</si>
  <si>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</si>
  <si>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</si>
  <si>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</si>
  <si>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</si>
  <si>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</si>
  <si>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</si>
  <si>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</si>
  <si>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</si>
  <si>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</si>
  <si>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</si>
  <si>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</si>
  <si>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</si>
  <si>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</si>
  <si>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</si>
  <si>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</si>
  <si>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</si>
  <si>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</si>
  <si>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</si>
  <si>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</si>
  <si>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</si>
  <si>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</si>
  <si>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</si>
  <si>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</si>
  <si>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</si>
  <si>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</si>
  <si>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</si>
  <si>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</si>
  <si>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</si>
  <si>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</si>
  <si>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</si>
  <si>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</si>
  <si>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</si>
  <si>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</si>
  <si>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</si>
  <si>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</si>
  <si>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</si>
  <si>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</si>
  <si>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</si>
  <si>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</si>
  <si>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</si>
  <si>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</si>
  <si>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</si>
  <si>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</si>
  <si>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</si>
  <si>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</si>
  <si>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</si>
  <si>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</si>
  <si>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</si>
  <si>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</si>
  <si>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</si>
  <si>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</si>
  <si>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</si>
  <si>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</si>
  <si>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</si>
  <si>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</si>
  <si>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</si>
  <si>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</si>
  <si>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</si>
  <si>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</si>
  <si>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</si>
  <si>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</si>
  <si>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</si>
  <si>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</si>
  <si>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</si>
  <si>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</si>
  <si>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</si>
  <si>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</si>
  <si>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</si>
  <si>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</si>
  <si>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</si>
  <si>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</si>
  <si>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</si>
  <si>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</si>
  <si>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</si>
  <si>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</si>
  <si>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</si>
  <si>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</si>
  <si>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</si>
  <si>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</si>
  <si>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</si>
  <si>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</si>
  <si>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</si>
  <si>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</si>
  <si>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</si>
  <si>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</si>
  <si>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</si>
  <si>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</si>
  <si>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</si>
  <si>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</si>
  <si>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</si>
  <si>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</si>
  <si>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</si>
  <si>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</si>
  <si>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</si>
  <si>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</si>
  <si>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</si>
  <si>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</si>
  <si>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</si>
  <si>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</si>
  <si>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</si>
  <si>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</si>
  <si>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</si>
  <si>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</si>
  <si>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</si>
  <si>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</si>
  <si>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</si>
  <si>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</si>
  <si>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</si>
  <si>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</si>
  <si>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</si>
  <si>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</si>
  <si>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</si>
  <si>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</si>
  <si>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</si>
  <si>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</si>
  <si>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</si>
  <si>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</si>
  <si>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</si>
  <si>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</si>
  <si>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</si>
  <si>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</si>
  <si>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</si>
  <si>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</si>
  <si>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</si>
  <si>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</si>
  <si>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</si>
  <si>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</si>
  <si>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</si>
  <si>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</si>
  <si>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</si>
  <si>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</si>
  <si>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</si>
  <si>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</si>
  <si>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</si>
  <si>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</si>
  <si>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</si>
  <si>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</si>
  <si>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</si>
  <si>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</si>
  <si>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</si>
  <si>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</si>
  <si>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</si>
  <si>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</si>
  <si>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</si>
  <si>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</si>
  <si>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</si>
  <si>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</si>
  <si>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</si>
  <si>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</si>
  <si>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</si>
  <si>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</si>
  <si>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</si>
  <si>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</si>
  <si>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</si>
  <si>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</si>
  <si>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</si>
  <si>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</si>
  <si>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</si>
  <si>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</si>
  <si>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</si>
  <si>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</si>
  <si>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</si>
  <si>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</si>
  <si>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</si>
  <si>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</si>
  <si>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</si>
  <si>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</si>
  <si>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</si>
  <si>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</si>
  <si>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</si>
  <si>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</si>
  <si>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</si>
  <si>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</si>
  <si>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</si>
  <si>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</si>
  <si>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</si>
  <si>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</si>
  <si>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</si>
  <si>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</si>
  <si>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</si>
  <si>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</si>
  <si>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</si>
  <si>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</si>
  <si>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</si>
  <si>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</si>
  <si>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</si>
  <si>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</si>
  <si>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</si>
  <si>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</si>
  <si>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</si>
  <si>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</si>
  <si>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</si>
  <si>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</si>
  <si>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</si>
  <si>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</si>
  <si>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</si>
  <si>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</si>
  <si>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</si>
  <si>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</si>
  <si>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</si>
  <si>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</si>
  <si>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</si>
  <si>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</si>
  <si>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</si>
  <si>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</si>
  <si>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</si>
  <si>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</si>
  <si>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</si>
  <si>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</si>
  <si>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</si>
  <si>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</si>
  <si>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</si>
  <si>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</si>
  <si>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</si>
  <si>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</si>
  <si>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</si>
  <si>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</si>
  <si>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</si>
  <si>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</si>
  <si>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</si>
  <si>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</si>
  <si>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</si>
  <si>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</si>
  <si>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</si>
  <si>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</si>
  <si>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</si>
  <si>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</si>
  <si>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</si>
  <si>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</si>
  <si>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</si>
  <si>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</si>
  <si>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</si>
  <si>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</si>
  <si>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</si>
  <si>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</si>
  <si>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</si>
  <si>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</si>
  <si>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</si>
  <si>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</si>
  <si>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</si>
  <si>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</si>
  <si>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</si>
  <si>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</si>
  <si>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</si>
  <si>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</si>
  <si>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</si>
  <si>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</si>
  <si>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</si>
  <si>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</si>
  <si>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</si>
  <si>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</si>
  <si>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</si>
  <si>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</si>
  <si>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</si>
  <si>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</si>
  <si>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</si>
  <si>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</si>
  <si>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</si>
  <si>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</si>
  <si>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</si>
  <si>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</si>
  <si>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</si>
  <si>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</si>
  <si>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</si>
  <si>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</si>
  <si>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</si>
  <si>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</si>
  <si>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</si>
  <si>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</si>
  <si>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</si>
  <si>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</si>
  <si>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</si>
  <si>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</si>
  <si>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</si>
  <si>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</si>
  <si>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</si>
  <si>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</si>
  <si>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</si>
  <si>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</si>
  <si>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</si>
  <si>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</si>
  <si>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</si>
  <si>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</si>
  <si>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</si>
  <si>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</si>
  <si>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</si>
  <si>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</si>
  <si>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</si>
  <si>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</si>
  <si>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</si>
  <si>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</si>
  <si>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</si>
  <si>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</si>
  <si>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</si>
  <si>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</si>
  <si>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</si>
  <si>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</si>
  <si>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</si>
  <si>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</si>
  <si>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</si>
  <si>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</si>
  <si>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</si>
  <si>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</si>
  <si>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</si>
  <si>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</si>
  <si>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</si>
  <si>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</si>
  <si>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</si>
  <si>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</si>
  <si>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</si>
  <si>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</si>
  <si>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</si>
  <si>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</si>
  <si>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</si>
  <si>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</si>
  <si>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</si>
  <si>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</si>
  <si>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</si>
  <si>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</si>
  <si>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</si>
  <si>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</si>
  <si>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</si>
  <si>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</si>
  <si>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</si>
  <si>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</si>
  <si>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</si>
  <si>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</si>
  <si>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</si>
  <si>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</si>
  <si>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</si>
  <si>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</si>
  <si>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</si>
  <si>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</si>
  <si>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</si>
  <si>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</si>
  <si>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</si>
  <si>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</si>
  <si>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</si>
  <si>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</si>
  <si>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</si>
  <si>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</si>
  <si>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</si>
  <si>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</si>
  <si>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</si>
  <si>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</si>
  <si>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</si>
  <si>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</si>
  <si>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</si>
  <si>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</si>
  <si>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</si>
  <si>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</si>
  <si>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</si>
  <si>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</si>
  <si>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</si>
  <si>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</si>
  <si>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</si>
  <si>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</si>
  <si>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</si>
  <si>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</si>
  <si>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</si>
  <si>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</si>
  <si>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</si>
  <si>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</si>
  <si>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</si>
  <si>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</si>
  <si>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</si>
  <si>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</si>
  <si>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</si>
  <si>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</si>
  <si>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</si>
  <si>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</si>
  <si>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</si>
  <si>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</si>
  <si>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</si>
  <si>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</si>
  <si>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</si>
  <si>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</si>
  <si>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</si>
  <si>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</si>
  <si>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</si>
  <si>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</si>
  <si>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</si>
  <si>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</si>
  <si>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</si>
  <si>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</si>
  <si>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</si>
  <si>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</si>
  <si>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</si>
  <si>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</si>
  <si>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</si>
  <si>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</si>
  <si>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</si>
  <si>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</si>
  <si>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</si>
  <si>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</si>
  <si>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</si>
  <si>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</si>
  <si>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</si>
  <si>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</si>
  <si>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</si>
  <si>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</si>
  <si>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</si>
  <si>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</si>
  <si>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</si>
  <si>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</si>
  <si>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</si>
  <si>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</si>
  <si>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</si>
  <si>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</si>
  <si>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</si>
  <si>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</si>
  <si>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</si>
  <si>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</si>
  <si>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</si>
  <si>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</si>
  <si>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</si>
  <si>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</si>
  <si>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</si>
  <si>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</si>
  <si>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</si>
  <si>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</si>
  <si>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</si>
  <si>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</si>
  <si>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</si>
  <si>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</si>
  <si>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</si>
  <si>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</si>
  <si>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</si>
  <si>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</si>
  <si>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</si>
  <si>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</si>
  <si>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</si>
  <si>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</si>
  <si>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</si>
  <si>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</si>
  <si>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</si>
  <si>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</si>
  <si>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</si>
  <si>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</si>
  <si>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</si>
  <si>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</si>
  <si>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</si>
  <si>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</si>
  <si>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</si>
  <si>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</si>
  <si>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</si>
  <si>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</si>
  <si>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</si>
  <si>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</si>
  <si>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</si>
  <si>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</si>
  <si>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</si>
  <si>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</si>
  <si>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</si>
  <si>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</si>
  <si>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</si>
  <si>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</si>
  <si>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</si>
  <si>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</si>
  <si>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</si>
  <si>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</si>
  <si>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</si>
  <si>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</si>
  <si>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</si>
  <si>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</si>
  <si>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</si>
  <si>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</si>
  <si>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</si>
  <si>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</si>
  <si>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</si>
  <si>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</si>
  <si>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</si>
  <si>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</si>
  <si>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</si>
  <si>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</si>
  <si>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</si>
  <si>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</si>
  <si>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</si>
  <si>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</si>
  <si>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</si>
  <si>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</si>
  <si>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</si>
  <si>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</si>
  <si>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</si>
  <si>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</si>
  <si>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</si>
  <si>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</si>
  <si>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</si>
  <si>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</si>
  <si>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</si>
  <si>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</si>
  <si>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</si>
  <si>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</si>
  <si>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</si>
  <si>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</si>
  <si>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</si>
  <si>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</si>
  <si>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</si>
  <si>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</si>
  <si>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</si>
  <si>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</si>
  <si>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</si>
  <si>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</si>
  <si>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</si>
  <si>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</si>
  <si>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</si>
  <si>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</si>
  <si>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</si>
  <si>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</si>
  <si>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</si>
  <si>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</si>
  <si>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</si>
  <si>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</si>
  <si>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</si>
  <si>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</si>
  <si>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</si>
  <si>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</si>
  <si>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</si>
  <si>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</si>
  <si>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</si>
  <si>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</si>
  <si>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</si>
  <si>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</si>
  <si>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</si>
  <si>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</si>
  <si>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</si>
  <si>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</si>
  <si>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</si>
  <si>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</si>
  <si>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</si>
  <si>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</si>
  <si>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</si>
  <si>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</si>
  <si>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</si>
  <si>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</si>
  <si>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</si>
  <si>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</si>
  <si>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</si>
  <si>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</si>
  <si>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</si>
  <si>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</si>
  <si>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</si>
  <si>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</si>
  <si>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</si>
  <si>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</si>
  <si>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</si>
  <si>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</si>
  <si>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</si>
  <si>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</si>
  <si>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</si>
  <si>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</si>
  <si>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</si>
  <si>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</si>
  <si>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</si>
  <si>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</si>
  <si>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</si>
  <si>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</si>
  <si>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</si>
  <si>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</si>
  <si>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</si>
  <si>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</si>
  <si>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</si>
  <si>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</si>
  <si>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</si>
  <si>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</si>
  <si>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</si>
  <si>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</si>
  <si>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</si>
  <si>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</si>
  <si>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</si>
  <si>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</si>
  <si>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</si>
  <si>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</si>
  <si>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</si>
  <si>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</si>
  <si>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</si>
  <si>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</si>
  <si>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</si>
  <si>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</si>
  <si>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</si>
  <si>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</si>
  <si>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</si>
  <si>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</si>
  <si>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</si>
  <si>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</si>
  <si>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</si>
  <si>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</si>
  <si>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</si>
  <si>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</si>
  <si>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</si>
  <si>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</si>
  <si>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</si>
  <si>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</si>
  <si>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</si>
  <si>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</si>
  <si>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</si>
  <si>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</si>
  <si>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</si>
  <si>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</si>
  <si>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</si>
  <si>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</si>
  <si>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</si>
  <si>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</si>
  <si>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</si>
  <si>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</si>
  <si>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</si>
  <si>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</si>
  <si>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</si>
  <si>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</si>
  <si>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</si>
  <si>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</si>
  <si>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</si>
  <si>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</si>
  <si>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</si>
  <si>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</si>
  <si>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</si>
  <si>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</si>
  <si>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</si>
  <si>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</si>
  <si>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</si>
  <si>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</si>
  <si>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</si>
  <si>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</si>
  <si>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</si>
  <si>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</si>
  <si>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</si>
  <si>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</si>
  <si>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</si>
  <si>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</si>
  <si>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</si>
  <si>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</si>
  <si>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</si>
  <si>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</si>
  <si>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</si>
  <si>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</si>
  <si>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</si>
  <si>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</si>
  <si>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</si>
  <si>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</si>
  <si>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</si>
  <si>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</si>
  <si>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</si>
  <si>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</si>
  <si>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</si>
  <si>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</si>
  <si>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</si>
  <si>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</si>
  <si>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</si>
  <si>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</si>
  <si>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</si>
  <si>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</si>
  <si>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</si>
  <si>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</si>
  <si>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</si>
  <si>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</si>
  <si>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</si>
  <si>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</si>
  <si>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</si>
  <si>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</si>
  <si>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</si>
  <si>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</si>
  <si>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</si>
  <si>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</si>
  <si>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</si>
  <si>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</si>
  <si>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</si>
  <si>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</si>
  <si>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</si>
  <si>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</si>
  <si>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</si>
  <si>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</si>
  <si>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</si>
  <si>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</si>
  <si>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</si>
  <si>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</si>
  <si>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</si>
  <si>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</si>
  <si>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</si>
  <si>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</si>
  <si>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</si>
  <si>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</si>
  <si>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</si>
  <si>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</si>
  <si>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</si>
  <si>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</si>
  <si>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</si>
  <si>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</si>
  <si>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</si>
  <si>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</si>
  <si>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</si>
  <si>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</si>
  <si>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</si>
  <si>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</si>
  <si>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</si>
  <si>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</si>
  <si>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</si>
  <si>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</si>
  <si>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</si>
  <si>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</si>
  <si>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</si>
  <si>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</si>
  <si>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</si>
  <si>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</si>
  <si>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</si>
  <si>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</si>
  <si>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</si>
  <si>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</si>
  <si>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</si>
  <si>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</si>
  <si>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</si>
  <si>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</si>
  <si>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</si>
  <si>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</si>
  <si>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</si>
  <si>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</si>
  <si>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</si>
  <si>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</si>
  <si>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</si>
  <si>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</si>
  <si>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</si>
  <si>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</si>
  <si>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</si>
  <si>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</si>
  <si>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</si>
  <si>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</si>
  <si>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</si>
  <si>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</si>
  <si>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</si>
  <si>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</si>
  <si>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</si>
  <si>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</si>
  <si>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</si>
  <si>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</si>
  <si>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</si>
  <si>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</si>
  <si>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</si>
  <si>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</si>
  <si>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</si>
  <si>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</si>
  <si>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</si>
  <si>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</si>
  <si>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</si>
  <si>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</si>
  <si>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</si>
  <si>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</si>
  <si>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</si>
  <si>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</si>
  <si>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</si>
  <si>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</si>
  <si>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</si>
  <si>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</si>
  <si>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</si>
  <si>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</si>
  <si>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</si>
  <si>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</si>
  <si>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</si>
  <si>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</si>
  <si>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</si>
  <si>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</si>
  <si>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</si>
  <si>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</si>
  <si>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</si>
  <si>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</si>
  <si>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</si>
  <si>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</si>
  <si>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</si>
  <si>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</si>
  <si>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</si>
  <si>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</si>
  <si>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</si>
  <si>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</si>
  <si>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</si>
  <si>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</si>
  <si>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</si>
  <si>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</si>
  <si>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</si>
  <si>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</si>
  <si>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</si>
  <si>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</si>
  <si>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</si>
  <si>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</si>
  <si>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</si>
  <si>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</si>
  <si>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</si>
  <si>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</si>
  <si>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</si>
  <si>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</si>
  <si>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</si>
  <si>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</si>
  <si>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</si>
  <si>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</si>
  <si>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</si>
  <si>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</si>
  <si>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</si>
  <si>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</si>
  <si>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</si>
  <si>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</si>
  <si>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</si>
  <si>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</si>
  <si>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</si>
  <si>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</si>
  <si>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</si>
  <si>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</si>
  <si>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</si>
  <si>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</si>
  <si>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</si>
  <si>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</si>
  <si>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</si>
  <si>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</si>
  <si>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</si>
  <si>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</si>
  <si>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</si>
  <si>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</si>
  <si>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</si>
  <si>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</si>
  <si>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</si>
  <si>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</si>
  <si>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</si>
  <si>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</si>
  <si>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</si>
  <si>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</si>
  <si>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</si>
  <si>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</si>
  <si>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</si>
  <si>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</si>
  <si>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</si>
  <si>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</si>
  <si>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</si>
  <si>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</si>
  <si>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</si>
  <si>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</si>
  <si>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</si>
  <si>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</si>
  <si>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</si>
  <si>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</si>
  <si>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</si>
  <si>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</si>
  <si>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</si>
  <si>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</si>
  <si>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</si>
  <si>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</si>
  <si>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</si>
  <si>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</si>
  <si>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</si>
  <si>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</si>
  <si>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</si>
  <si>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</si>
  <si>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</si>
  <si>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</si>
  <si>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</si>
  <si>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</si>
  <si>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</si>
  <si>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</si>
  <si>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</si>
  <si>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</si>
  <si>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</si>
  <si>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</si>
  <si>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</si>
  <si>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</si>
  <si>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</si>
  <si>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</si>
  <si>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</si>
  <si>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</si>
  <si>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</si>
  <si>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</si>
  <si>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</si>
  <si>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</si>
  <si>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</si>
  <si>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</si>
  <si>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</si>
  <si>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</si>
  <si>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</si>
  <si>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</si>
  <si>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</si>
  <si>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</si>
  <si>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</si>
  <si>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</si>
  <si>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</si>
  <si>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</si>
  <si>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</si>
  <si>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</si>
  <si>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</si>
  <si>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</si>
  <si>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</si>
  <si>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</si>
  <si>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</si>
  <si>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</si>
  <si>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</si>
  <si>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</si>
  <si>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</si>
  <si>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</si>
  <si>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</si>
  <si>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</si>
  <si>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</si>
  <si>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</si>
  <si>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</si>
  <si>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</si>
  <si>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</si>
  <si>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</si>
  <si>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</si>
  <si>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</si>
  <si>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</si>
  <si>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</si>
  <si>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</si>
  <si>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</si>
  <si>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</si>
  <si>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</si>
  <si>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</si>
  <si>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</si>
  <si>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</si>
  <si>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</si>
  <si>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</si>
  <si>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</si>
  <si>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</si>
  <si>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</si>
  <si>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</si>
  <si>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</si>
  <si>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</si>
  <si>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</si>
  <si>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</si>
  <si>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</si>
  <si>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</si>
  <si>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</si>
  <si>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</si>
  <si>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</si>
  <si>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</si>
  <si>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</si>
  <si>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</si>
  <si>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</si>
  <si>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</si>
  <si>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</si>
  <si>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</si>
  <si>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</si>
  <si>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</si>
  <si>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</si>
  <si>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</si>
  <si>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</si>
  <si>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</si>
  <si>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</si>
  <si>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</si>
  <si>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</si>
  <si>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</si>
  <si>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</si>
  <si>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</si>
  <si>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</si>
  <si>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</si>
  <si>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</si>
  <si>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</si>
  <si>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</si>
  <si>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</si>
  <si>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</si>
  <si>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</si>
  <si>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</si>
  <si>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</si>
  <si>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</si>
  <si>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</si>
  <si>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</si>
  <si>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</si>
  <si>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</si>
  <si>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</si>
  <si>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</si>
  <si>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</si>
  <si>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</si>
  <si>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</si>
  <si>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</si>
  <si>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</si>
  <si>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</si>
  <si>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</si>
  <si>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</si>
  <si>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</si>
  <si>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</si>
  <si>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</si>
  <si>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</si>
  <si>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</si>
  <si>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</si>
  <si>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</si>
  <si>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</si>
  <si>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</si>
  <si>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</si>
  <si>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</si>
  <si>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</si>
  <si>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</si>
  <si>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</si>
  <si>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</si>
  <si>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</si>
  <si>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</si>
  <si>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</si>
  <si>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</si>
  <si>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</si>
  <si>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</si>
  <si>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</si>
  <si>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</si>
  <si>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</si>
  <si>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</si>
  <si>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</si>
  <si>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</si>
  <si>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</si>
  <si>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</si>
  <si>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</si>
  <si>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</si>
  <si>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</si>
  <si>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</si>
  <si>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</si>
  <si>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</si>
  <si>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</si>
  <si>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</si>
  <si>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</si>
  <si>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</si>
  <si>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</si>
  <si>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</si>
  <si>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</si>
  <si>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</si>
  <si>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</si>
  <si>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</si>
  <si>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</si>
  <si>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</si>
  <si>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</si>
  <si>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</si>
  <si>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</si>
  <si>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</si>
  <si>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</si>
  <si>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</si>
  <si>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</si>
  <si>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</si>
  <si>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</si>
  <si>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</si>
  <si>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</si>
  <si>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</si>
  <si>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</si>
  <si>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</si>
  <si>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</si>
  <si>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</si>
  <si>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</si>
  <si>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</si>
  <si>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</si>
  <si>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</si>
  <si>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</si>
  <si>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</si>
  <si>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</si>
  <si>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</si>
  <si>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</si>
  <si>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</si>
  <si>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</si>
  <si>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</si>
  <si>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</si>
  <si>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</si>
  <si>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</si>
  <si>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</si>
  <si>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</si>
  <si>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</si>
  <si>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</si>
  <si>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</si>
  <si>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</si>
  <si>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</si>
  <si>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</si>
  <si>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</si>
  <si>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</si>
  <si>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</si>
  <si>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</si>
  <si>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</si>
  <si>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</si>
  <si>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</si>
  <si>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</si>
  <si>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</si>
  <si>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</si>
  <si>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</si>
  <si>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</si>
  <si>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</si>
  <si>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</si>
  <si>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</si>
  <si>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</si>
  <si>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</si>
  <si>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</si>
  <si>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</si>
  <si>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</si>
  <si>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</si>
  <si>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</si>
  <si>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</si>
  <si>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</si>
  <si>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</si>
  <si>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</si>
  <si>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</si>
  <si>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</si>
  <si>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</si>
  <si>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</si>
  <si>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</si>
  <si>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</si>
  <si>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</si>
  <si>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</si>
  <si>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</si>
  <si>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</si>
  <si>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</si>
  <si>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</si>
  <si>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</si>
  <si>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</si>
  <si>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</si>
  <si>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</si>
  <si>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</si>
  <si>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</si>
  <si>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</si>
  <si>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</si>
  <si>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</si>
  <si>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</si>
  <si>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</si>
  <si>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</si>
  <si>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</si>
  <si>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</si>
  <si>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</si>
  <si>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</si>
  <si>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</si>
  <si>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</si>
  <si>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</si>
  <si>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</si>
  <si>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</si>
  <si>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</si>
  <si>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</si>
  <si>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</si>
  <si>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</si>
  <si>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</si>
  <si>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</si>
  <si>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</si>
  <si>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</si>
  <si>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</si>
  <si>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</si>
  <si>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</si>
  <si>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</si>
  <si>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</si>
  <si>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</si>
  <si>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</si>
  <si>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</si>
  <si>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</si>
  <si>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</si>
  <si>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</si>
  <si>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</si>
  <si>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</si>
  <si>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</si>
  <si>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</si>
  <si>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</si>
  <si>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</si>
  <si>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</si>
  <si>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</si>
  <si>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</si>
  <si>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</si>
  <si>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</si>
  <si>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</si>
  <si>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</si>
  <si>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</si>
  <si>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</si>
  <si>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</si>
  <si>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</si>
  <si>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</si>
  <si>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</si>
  <si>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</si>
  <si>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</si>
  <si>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</si>
  <si>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</si>
  <si>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</si>
  <si>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</si>
  <si>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</si>
  <si>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</si>
  <si>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</si>
  <si>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</si>
  <si>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</si>
  <si>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</si>
  <si>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</si>
  <si>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</si>
  <si>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</si>
  <si>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</si>
  <si>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</si>
  <si>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</si>
  <si>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</si>
  <si>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</si>
  <si>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</si>
  <si>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</si>
  <si>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</si>
  <si>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</si>
  <si>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</si>
  <si>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</si>
  <si>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</si>
  <si>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</si>
  <si>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</si>
  <si>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</si>
  <si>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</si>
  <si>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</si>
  <si>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</si>
  <si>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</si>
  <si>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</si>
  <si>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</si>
  <si>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</si>
  <si>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</si>
  <si>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</si>
  <si>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</si>
  <si>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</si>
  <si>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</si>
  <si>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</si>
  <si>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</si>
  <si>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</si>
  <si>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</si>
  <si>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</si>
  <si>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</si>
  <si>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</si>
  <si>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</si>
  <si>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</si>
  <si>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</si>
  <si>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</si>
  <si>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</si>
  <si>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</si>
  <si>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</si>
  <si>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</si>
  <si>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</si>
  <si>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</si>
  <si>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</si>
  <si>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</si>
  <si>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</si>
  <si>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</si>
  <si>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</si>
  <si>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</si>
  <si>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</si>
  <si>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</si>
  <si>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</si>
  <si>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</si>
  <si>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</si>
  <si>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</si>
  <si>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</si>
  <si>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</si>
  <si>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</si>
  <si>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</si>
  <si>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</si>
  <si>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</si>
  <si>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</si>
  <si>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</si>
  <si>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</si>
  <si>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</si>
  <si>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</si>
  <si>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</si>
  <si>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</si>
  <si>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</si>
  <si>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</si>
  <si>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</si>
  <si>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</si>
  <si>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</si>
  <si>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</si>
  <si>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</si>
  <si>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</si>
  <si>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</si>
  <si>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</si>
  <si>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</si>
  <si>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</si>
  <si>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</si>
  <si>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</si>
  <si>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</si>
  <si>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</si>
  <si>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</si>
  <si>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</si>
  <si>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</si>
  <si>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</si>
  <si>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</si>
  <si>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</si>
  <si>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</si>
  <si>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</si>
  <si>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</si>
  <si>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</si>
  <si>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</si>
  <si>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</si>
  <si>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</si>
  <si>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</si>
  <si>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</si>
  <si>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</si>
  <si>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</si>
  <si>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</si>
  <si>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</si>
  <si>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</si>
  <si>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</si>
  <si>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</si>
  <si>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</si>
  <si>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</si>
  <si>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</si>
  <si>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</si>
  <si>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</si>
  <si>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</si>
  <si>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</si>
  <si>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</si>
  <si>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</si>
  <si>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</si>
  <si>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</si>
  <si>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</si>
  <si>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</si>
  <si>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</si>
  <si>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</si>
  <si>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</si>
  <si>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</si>
  <si>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</si>
  <si>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</si>
  <si>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</si>
  <si>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</si>
  <si>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</si>
  <si>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</si>
  <si>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</si>
  <si>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</si>
  <si>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</si>
  <si>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</si>
  <si>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</si>
  <si>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</si>
  <si>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</si>
  <si>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</si>
  <si>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</si>
  <si>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</si>
  <si>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</si>
  <si>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</si>
  <si>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</si>
  <si>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</si>
  <si>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</si>
  <si>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</si>
  <si>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</si>
  <si>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</si>
  <si>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</si>
  <si>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</si>
  <si>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</si>
  <si>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</si>
  <si>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</si>
  <si>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</si>
  <si>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</si>
  <si>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</si>
  <si>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</si>
  <si>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</si>
  <si>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</si>
  <si>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</si>
  <si>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</si>
  <si>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</si>
  <si>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</si>
  <si>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</si>
  <si>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</si>
  <si>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</si>
  <si>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</si>
  <si>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</si>
  <si>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</si>
  <si>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</si>
  <si>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</si>
  <si>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</si>
  <si>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</si>
  <si>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</si>
  <si>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</si>
  <si>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</si>
  <si>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</si>
  <si>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</si>
  <si>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</si>
  <si>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</si>
  <si>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</si>
  <si>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</si>
  <si>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</si>
  <si>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</si>
  <si>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</si>
  <si>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</si>
  <si>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</si>
  <si>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</si>
  <si>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</si>
  <si>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</si>
  <si>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</si>
  <si>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</si>
  <si>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</si>
  <si>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</si>
  <si>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</si>
  <si>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</si>
  <si>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</si>
  <si>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</si>
  <si>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</si>
  <si>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</si>
  <si>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</si>
  <si>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</si>
  <si>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</si>
  <si>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</si>
  <si>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</si>
  <si>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</si>
  <si>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</si>
  <si>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</si>
  <si>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</si>
  <si>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</si>
  <si>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</si>
  <si>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</si>
  <si>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</si>
  <si>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</si>
  <si>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</si>
  <si>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</si>
  <si>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</si>
  <si>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</si>
  <si>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</si>
  <si>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</si>
  <si>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</si>
  <si>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</si>
  <si>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</si>
  <si>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</si>
  <si>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</si>
  <si>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</si>
  <si>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</si>
  <si>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</si>
  <si>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</si>
  <si>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</si>
  <si>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</si>
  <si>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</si>
  <si>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</si>
  <si>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</si>
  <si>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</si>
  <si>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</si>
  <si>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</si>
  <si>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</si>
  <si>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</si>
  <si>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</si>
  <si>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</si>
  <si>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</si>
  <si>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</si>
  <si>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</si>
  <si>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</si>
  <si>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</si>
  <si>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</si>
  <si>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</si>
  <si>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</si>
  <si>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</si>
  <si>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</si>
  <si>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</si>
  <si>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</si>
  <si>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</si>
  <si>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</si>
  <si>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</si>
  <si>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</si>
  <si>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</si>
  <si>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</si>
  <si>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</si>
  <si>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</si>
  <si>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</si>
  <si>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</si>
  <si>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</si>
  <si>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</si>
  <si>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</si>
  <si>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</si>
  <si>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</si>
  <si>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</si>
  <si>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</si>
  <si>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</si>
  <si>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</si>
  <si>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</si>
  <si>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</si>
  <si>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</si>
  <si>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</si>
  <si>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</si>
  <si>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</si>
  <si>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</si>
  <si>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</si>
  <si>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</si>
  <si>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</si>
  <si>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</si>
  <si>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</si>
  <si>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</si>
  <si>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</si>
  <si>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</si>
  <si>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</si>
  <si>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</si>
  <si>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</si>
  <si>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</si>
  <si>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</si>
  <si>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</si>
  <si>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</si>
  <si>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</si>
  <si>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</si>
  <si>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</si>
  <si>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</si>
  <si>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</si>
  <si>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</si>
  <si>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</si>
  <si>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</si>
  <si>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</si>
  <si>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</si>
  <si>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</si>
  <si>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</si>
  <si>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</si>
  <si>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</si>
  <si>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</si>
  <si>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</si>
  <si>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</si>
  <si>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</si>
  <si>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</si>
  <si>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</si>
  <si>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</si>
  <si>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</si>
  <si>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</si>
  <si>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</si>
  <si>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</si>
  <si>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</si>
  <si>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</si>
  <si>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</si>
  <si>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</si>
  <si>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</si>
  <si>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</si>
  <si>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</si>
  <si>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</si>
  <si>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</si>
  <si>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</si>
  <si>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</si>
  <si>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</si>
  <si>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</si>
  <si>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</si>
  <si>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</si>
  <si>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</si>
  <si>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</si>
  <si>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</si>
  <si>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</si>
  <si>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</si>
  <si>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</si>
  <si>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</si>
  <si>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</si>
  <si>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</si>
  <si>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</si>
  <si>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</si>
  <si>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</si>
  <si>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</si>
  <si>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</si>
  <si>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</si>
  <si>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</si>
  <si>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</si>
  <si>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</si>
  <si>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</si>
  <si>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</si>
  <si>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</si>
  <si>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</si>
  <si>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</si>
  <si>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</si>
  <si>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</si>
  <si>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</si>
  <si>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</si>
  <si>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</si>
  <si>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</si>
  <si>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</si>
  <si>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</si>
  <si>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</si>
  <si>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</si>
  <si>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</si>
  <si>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</si>
  <si>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</si>
  <si>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</si>
  <si>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</si>
  <si>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</si>
  <si>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</si>
  <si>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</si>
  <si>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</si>
  <si>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</si>
  <si>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</si>
  <si>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</si>
  <si>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</si>
  <si>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</si>
  <si>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</si>
  <si>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</si>
  <si>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</si>
  <si>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</si>
  <si>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</si>
  <si>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</si>
  <si>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</si>
  <si>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</si>
  <si>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</si>
  <si>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</si>
  <si>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</si>
  <si>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</si>
  <si>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</si>
  <si>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</si>
  <si>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</si>
  <si>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</si>
  <si>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</si>
  <si>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</si>
  <si>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</si>
  <si>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</si>
  <si>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</si>
  <si>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</si>
  <si>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</si>
  <si>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</si>
  <si>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</si>
  <si>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</si>
  <si>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</si>
  <si>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</si>
  <si>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</si>
  <si>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</si>
  <si>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</si>
  <si>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</si>
  <si>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</si>
  <si>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</si>
  <si>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</si>
  <si>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</si>
  <si>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</si>
  <si>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</si>
  <si>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</si>
  <si>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</si>
  <si>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</si>
  <si>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</si>
  <si>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</si>
  <si>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</si>
  <si>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</si>
  <si>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</si>
  <si>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</si>
  <si>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</si>
  <si>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</si>
  <si>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</si>
  <si>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</si>
  <si>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</si>
  <si>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</si>
  <si>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</si>
  <si>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</si>
  <si>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</si>
  <si>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</si>
  <si>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</si>
  <si>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</si>
  <si>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</si>
  <si>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</si>
  <si>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</si>
  <si>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</si>
  <si>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</si>
  <si>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</si>
  <si>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</si>
  <si>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</si>
  <si>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</si>
  <si>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</si>
  <si>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</si>
  <si>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</si>
  <si>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</si>
  <si>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</si>
  <si>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</si>
  <si>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</si>
  <si>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</si>
  <si>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</si>
  <si>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</si>
  <si>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</si>
  <si>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</si>
  <si>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</si>
  <si>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</si>
  <si>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</si>
  <si>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</si>
  <si>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</si>
  <si>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</si>
  <si>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</si>
  <si>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</si>
  <si>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</si>
  <si>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</si>
  <si>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</si>
  <si>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</si>
  <si>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</si>
  <si>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</si>
  <si>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</si>
  <si>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</si>
  <si>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</si>
  <si>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</si>
  <si>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</si>
  <si>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</si>
  <si>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</si>
  <si>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</si>
  <si>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</si>
  <si>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</si>
  <si>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</si>
  <si>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</si>
  <si>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</si>
  <si>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</si>
  <si>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</si>
  <si>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</si>
  <si>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</si>
  <si>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</si>
  <si>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</si>
  <si>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</si>
  <si>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</si>
  <si>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</si>
  <si>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</si>
  <si>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</si>
  <si>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</si>
  <si>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</si>
  <si>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</si>
  <si>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</si>
  <si>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</si>
  <si>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</si>
  <si>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</si>
  <si>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</si>
  <si>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</si>
  <si>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</si>
  <si>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</si>
  <si>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</si>
  <si>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</si>
  <si>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</si>
  <si>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</si>
  <si>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</si>
  <si>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</si>
  <si>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</si>
  <si>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</si>
  <si>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</si>
  <si>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</si>
  <si>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</si>
  <si>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</si>
  <si>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</si>
  <si>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</si>
  <si>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</si>
  <si>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</si>
  <si>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</si>
  <si>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</si>
  <si>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</si>
  <si>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</si>
  <si>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</si>
  <si>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</si>
  <si>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</si>
  <si>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</si>
  <si>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</si>
  <si>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</si>
  <si>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</si>
  <si>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</si>
  <si>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</si>
  <si>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</si>
  <si>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</si>
  <si>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</si>
  <si>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</si>
  <si>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</si>
  <si>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</si>
  <si>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</si>
  <si>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</si>
  <si>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</si>
  <si>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</si>
  <si>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</si>
  <si>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</si>
  <si>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</si>
  <si>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</si>
  <si>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</si>
  <si>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</si>
  <si>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</si>
  <si>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</si>
  <si>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</si>
  <si>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</si>
  <si>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</si>
  <si>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</si>
  <si>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</si>
  <si>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</si>
  <si>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</si>
  <si>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</si>
  <si>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</si>
  <si>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</si>
  <si>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</si>
  <si>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</si>
  <si>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</si>
  <si>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</si>
  <si>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</si>
  <si>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</si>
  <si>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</si>
  <si>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</si>
  <si>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</si>
  <si>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</si>
  <si>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</si>
  <si>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</si>
  <si>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</si>
  <si>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</si>
  <si>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</si>
  <si>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</si>
  <si>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</si>
  <si>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</si>
  <si>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</si>
  <si>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</si>
  <si>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</si>
  <si>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</si>
  <si>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</si>
  <si>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</si>
  <si>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</si>
  <si>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</si>
  <si>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</si>
  <si>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</si>
  <si>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</si>
  <si>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</si>
  <si>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</si>
  <si>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</si>
  <si>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</si>
  <si>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</si>
  <si>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</si>
  <si>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</si>
  <si>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</si>
  <si>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</si>
  <si>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</si>
  <si>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</si>
  <si>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</si>
  <si>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</si>
  <si>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</si>
  <si>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</si>
  <si>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</si>
  <si>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</si>
  <si>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</si>
  <si>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</si>
  <si>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</si>
  <si>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</si>
  <si>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</si>
  <si>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</si>
  <si>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</si>
  <si>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</si>
  <si>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</si>
  <si>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</si>
  <si>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</si>
  <si>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</si>
  <si>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</si>
  <si>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</si>
  <si>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</si>
  <si>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</si>
  <si>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</si>
  <si>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</si>
  <si>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</si>
  <si>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</si>
  <si>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</si>
  <si>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</si>
  <si>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</si>
  <si>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</si>
  <si>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</si>
  <si>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</si>
  <si>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</si>
  <si>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</si>
  <si>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</si>
  <si>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</si>
  <si>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</si>
  <si>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</si>
  <si>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</si>
  <si>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</si>
  <si>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</si>
  <si>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</si>
  <si>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</si>
  <si>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</si>
  <si>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</si>
  <si>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</si>
  <si>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</si>
  <si>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</si>
  <si>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</si>
  <si>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</si>
  <si>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</si>
  <si>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</si>
  <si>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</si>
  <si>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</si>
  <si>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</si>
  <si>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</si>
  <si>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</si>
  <si>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</si>
  <si>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</si>
  <si>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</si>
  <si>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</si>
  <si>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</si>
  <si>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</si>
  <si>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</si>
  <si>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</si>
  <si>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</si>
  <si>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</si>
  <si>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</si>
  <si>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</si>
  <si>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</si>
  <si>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</si>
  <si>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</si>
  <si>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</si>
  <si>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</si>
  <si>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</si>
  <si>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</si>
  <si>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</si>
  <si>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</si>
  <si>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</si>
  <si>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</si>
  <si>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</si>
  <si>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</si>
  <si>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</si>
  <si>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</si>
  <si>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</si>
  <si>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</si>
  <si>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</si>
  <si>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</si>
  <si>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</si>
  <si>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</si>
  <si>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</si>
  <si>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</si>
  <si>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</si>
  <si>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</si>
  <si>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</si>
  <si>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</si>
  <si>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</si>
  <si>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</si>
  <si>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</si>
  <si>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</si>
  <si>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</si>
  <si>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</si>
  <si>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</si>
  <si>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</si>
  <si>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</si>
  <si>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</si>
  <si>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</si>
  <si>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</si>
  <si>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</si>
  <si>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</si>
  <si>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</si>
  <si>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</si>
  <si>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</si>
  <si>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</si>
  <si>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</si>
  <si>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</si>
  <si>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</si>
  <si>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</si>
  <si>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</si>
  <si>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</si>
  <si>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</si>
  <si>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</si>
  <si>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</si>
  <si>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</si>
  <si>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</si>
  <si>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</si>
  <si>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</si>
  <si>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</si>
  <si>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</si>
  <si>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</si>
  <si>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</si>
  <si>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</si>
  <si>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</si>
  <si>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</si>
  <si>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</si>
  <si>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</si>
  <si>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</si>
  <si>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</si>
  <si>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</si>
  <si>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</si>
  <si>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</si>
  <si>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</si>
  <si>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</si>
  <si>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</si>
  <si>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</si>
  <si>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</si>
  <si>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</si>
  <si>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</si>
  <si>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</si>
  <si>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</si>
  <si>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</si>
  <si>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</si>
  <si>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</si>
  <si>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</si>
  <si>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</si>
  <si>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</si>
  <si>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</si>
  <si>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</si>
  <si>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</si>
  <si>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</si>
  <si>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</si>
  <si>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</si>
  <si>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</si>
  <si>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</si>
  <si>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</si>
  <si>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</si>
  <si>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</si>
  <si>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</si>
  <si>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</si>
  <si>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</si>
  <si>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</si>
  <si>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</si>
  <si>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</si>
  <si>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</si>
  <si>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</si>
  <si>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</si>
  <si>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</si>
  <si>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</si>
  <si>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</si>
  <si>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</si>
  <si>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</si>
  <si>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</si>
  <si>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</si>
  <si>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</si>
  <si>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</si>
  <si>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</si>
  <si>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</si>
  <si>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</si>
  <si>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</si>
  <si>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</si>
  <si>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</si>
  <si>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</si>
  <si>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</si>
  <si>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</si>
  <si>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</si>
  <si>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</si>
  <si>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</si>
  <si>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</si>
  <si>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</si>
  <si>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</si>
  <si>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</si>
  <si>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</si>
  <si>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</si>
  <si>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</si>
  <si>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</si>
  <si>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</si>
  <si>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</si>
  <si>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</si>
  <si>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</si>
  <si>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</si>
  <si>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</si>
  <si>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</si>
  <si>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</si>
  <si>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</si>
  <si>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</si>
  <si>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</si>
  <si>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</si>
  <si>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</si>
  <si>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</si>
  <si>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</si>
  <si>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</si>
  <si>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</si>
  <si>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</si>
  <si>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</si>
  <si>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</si>
  <si>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</si>
  <si>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</si>
  <si>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</si>
  <si>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</si>
  <si>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</si>
  <si>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</si>
  <si>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</si>
  <si>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</si>
  <si>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</si>
  <si>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</si>
  <si>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</si>
  <si>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</si>
  <si>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</si>
  <si>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</si>
  <si>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</si>
  <si>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</si>
  <si>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</si>
  <si>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</si>
  <si>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</si>
  <si>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</si>
  <si>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</si>
  <si>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</si>
  <si>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</si>
  <si>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</si>
  <si>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</si>
  <si>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</si>
  <si>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</si>
  <si>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</si>
  <si>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</si>
  <si>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</si>
  <si>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</si>
  <si>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</si>
  <si>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</si>
  <si>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</si>
  <si>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</si>
  <si>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</si>
  <si>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</si>
  <si>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</si>
  <si>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</si>
  <si>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</si>
  <si>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</si>
  <si>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</si>
  <si>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</si>
  <si>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</si>
  <si>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</si>
  <si>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</si>
  <si>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</si>
  <si>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</si>
  <si>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</si>
  <si>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</si>
  <si>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</si>
  <si>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</si>
  <si>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</si>
  <si>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</si>
  <si>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</si>
  <si>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</si>
  <si>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</si>
  <si>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</si>
  <si>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</si>
  <si>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</si>
  <si>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</si>
  <si>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</si>
  <si>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</si>
  <si>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</si>
  <si>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</si>
  <si>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</si>
  <si>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</si>
  <si>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</si>
  <si>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</si>
  <si>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</si>
  <si>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</si>
  <si>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</si>
  <si>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</si>
  <si>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</si>
  <si>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</si>
  <si>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</si>
  <si>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</si>
  <si>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</si>
  <si>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</si>
  <si>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</si>
  <si>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</si>
  <si>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</si>
  <si>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</si>
  <si>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</si>
  <si>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</si>
  <si>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</si>
  <si>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</si>
  <si>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</si>
  <si>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</si>
  <si>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</si>
  <si>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</si>
  <si>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</si>
  <si>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</si>
  <si>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</si>
  <si>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</si>
  <si>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</si>
  <si>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</si>
  <si>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</si>
  <si>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</si>
  <si>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</si>
  <si>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</si>
  <si>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</si>
  <si>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</si>
  <si>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</si>
  <si>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</si>
  <si>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</si>
  <si>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</si>
  <si>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</si>
  <si>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</si>
  <si>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</si>
  <si>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</si>
  <si>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</si>
  <si>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</si>
  <si>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</si>
  <si>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</si>
  <si>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</si>
  <si>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</si>
  <si>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</si>
  <si>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</si>
  <si>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</si>
  <si>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</si>
  <si>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</si>
  <si>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</si>
  <si>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</si>
  <si>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</si>
  <si>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</si>
  <si>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</si>
  <si>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</si>
  <si>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</si>
  <si>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</si>
  <si>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</si>
  <si>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</si>
  <si>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</si>
  <si>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</si>
  <si>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</si>
  <si>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</si>
  <si>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</si>
  <si>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</si>
  <si>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</si>
  <si>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</si>
  <si>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</si>
  <si>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</si>
  <si>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</si>
  <si>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</si>
  <si>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</si>
  <si>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</si>
  <si>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</si>
  <si>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</si>
  <si>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</si>
  <si>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</si>
  <si>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</si>
  <si>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</si>
  <si>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</si>
  <si>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</si>
  <si>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</si>
  <si>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</si>
  <si>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</si>
  <si>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</si>
  <si>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</si>
  <si>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</si>
  <si>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</si>
  <si>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</si>
  <si>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</si>
  <si>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</si>
  <si>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</si>
  <si>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</si>
  <si>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</si>
  <si>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</si>
  <si>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</si>
  <si>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</si>
  <si>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</si>
  <si>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</si>
  <si>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</si>
  <si>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</si>
  <si>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</si>
  <si>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</si>
  <si>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</si>
  <si>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</si>
  <si>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</si>
  <si>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</si>
  <si>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</si>
  <si>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</si>
  <si>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</si>
  <si>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</si>
  <si>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</si>
  <si>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</si>
  <si>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</si>
  <si>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</si>
  <si>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</si>
  <si>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</si>
  <si>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</si>
  <si>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</si>
  <si>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</si>
  <si>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</si>
  <si>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</si>
  <si>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</si>
  <si>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</si>
  <si>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</si>
  <si>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</si>
  <si>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</si>
  <si>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</si>
  <si>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</si>
  <si>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</si>
  <si>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</si>
  <si>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</si>
  <si>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</si>
  <si>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</si>
  <si>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</si>
  <si>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</si>
  <si>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</si>
  <si>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</si>
  <si>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</si>
  <si>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</si>
  <si>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</si>
  <si>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</si>
  <si>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</si>
  <si>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</si>
  <si>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</si>
  <si>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</si>
  <si>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</si>
  <si>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</si>
  <si>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</si>
  <si>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</si>
  <si>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</si>
  <si>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</si>
  <si>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</si>
  <si>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</si>
  <si>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</si>
  <si>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</si>
  <si>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</si>
  <si>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</si>
  <si>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</si>
  <si>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</si>
  <si>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</si>
  <si>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</si>
  <si>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</si>
  <si>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</si>
  <si>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</si>
  <si>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</si>
  <si>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</si>
  <si>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</si>
  <si>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</si>
  <si>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</si>
  <si>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</si>
  <si>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</si>
  <si>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</si>
  <si>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</si>
  <si>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</si>
  <si>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</si>
  <si>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</si>
  <si>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</si>
  <si>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</si>
  <si>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</si>
  <si>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</si>
  <si>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</si>
  <si>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</si>
  <si>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</si>
  <si>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</si>
  <si>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</si>
  <si>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</si>
  <si>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</si>
  <si>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</si>
  <si>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</si>
  <si>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</si>
  <si>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</si>
  <si>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</si>
  <si>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</si>
  <si>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</si>
  <si>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</si>
  <si>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</si>
  <si>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</si>
  <si>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</si>
  <si>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</si>
  <si>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</si>
  <si>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</si>
  <si>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</si>
  <si>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</si>
  <si>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</si>
  <si>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</si>
  <si>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</si>
  <si>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</si>
  <si>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</si>
  <si>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</si>
  <si>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</si>
  <si>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</si>
  <si>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</si>
  <si>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</si>
  <si>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</si>
  <si>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</si>
  <si>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</si>
  <si>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</si>
  <si>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</si>
  <si>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</si>
  <si>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</si>
  <si>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</si>
  <si>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</si>
  <si>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</si>
  <si>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</si>
  <si>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</si>
  <si>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</si>
  <si>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</si>
  <si>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</si>
  <si>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</si>
  <si>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</si>
  <si>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</si>
  <si>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</si>
  <si>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</si>
  <si>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</si>
  <si>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</si>
  <si>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</si>
  <si>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</si>
  <si>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</si>
  <si>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</si>
  <si>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</si>
  <si>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</si>
  <si>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</si>
  <si>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</si>
  <si>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</si>
  <si>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</si>
  <si>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</si>
  <si>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</si>
  <si>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</si>
  <si>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</si>
  <si>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</si>
  <si>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</si>
  <si>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</si>
  <si>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</si>
  <si>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</si>
  <si>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</si>
  <si>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</si>
  <si>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</si>
  <si>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</si>
  <si>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</si>
  <si>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</si>
  <si>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</si>
  <si>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</si>
  <si>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</si>
  <si>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</si>
  <si>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</si>
  <si>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</si>
  <si>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</si>
  <si>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</si>
  <si>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</si>
  <si>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</si>
  <si>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</si>
  <si>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</si>
  <si>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</si>
  <si>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</si>
  <si>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</si>
  <si>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</si>
  <si>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</si>
  <si>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</si>
  <si>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</si>
  <si>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</si>
  <si>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</si>
  <si>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</si>
  <si>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</si>
  <si>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</si>
  <si>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</si>
  <si>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</si>
  <si>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</si>
  <si>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</si>
  <si>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</si>
  <si>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</si>
  <si>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</si>
  <si>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</si>
  <si>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</si>
  <si>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</si>
  <si>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</si>
  <si>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</si>
  <si>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</si>
  <si>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</si>
  <si>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</si>
  <si>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</si>
  <si>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</si>
  <si>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</si>
  <si>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</si>
  <si>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</si>
  <si>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</si>
  <si>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</si>
  <si>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</si>
  <si>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</si>
  <si>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</si>
  <si>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</si>
  <si>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</si>
  <si>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</si>
  <si>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</si>
  <si>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</si>
  <si>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</si>
  <si>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</si>
  <si>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</si>
  <si>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</si>
  <si>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</si>
  <si>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</si>
  <si>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</si>
  <si>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</si>
  <si>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</si>
  <si>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</si>
  <si>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</si>
  <si>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</si>
  <si>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</si>
  <si>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</si>
  <si>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</si>
  <si>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</si>
  <si>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</si>
  <si>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</si>
  <si>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</si>
  <si>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</si>
  <si>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</si>
  <si>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</si>
  <si>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</si>
  <si>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</si>
  <si>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</si>
  <si>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</si>
  <si>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</si>
  <si>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</si>
  <si>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</si>
  <si>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</si>
  <si>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</si>
  <si>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</si>
  <si>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</si>
  <si>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</si>
  <si>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</si>
  <si>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</si>
  <si>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</si>
  <si>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</si>
  <si>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</si>
  <si>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</si>
  <si>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</si>
  <si>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</si>
  <si>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</si>
  <si>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</si>
  <si>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</si>
  <si>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</si>
  <si>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</si>
  <si>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</si>
  <si>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</si>
  <si>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</si>
  <si>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</si>
  <si>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</si>
  <si>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</si>
  <si>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</si>
  <si>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</si>
  <si>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</si>
  <si>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</si>
  <si>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</si>
  <si>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</si>
  <si>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</si>
  <si>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</si>
  <si>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</si>
  <si>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</si>
  <si>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</si>
  <si>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</si>
  <si>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</si>
  <si>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</si>
  <si>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</si>
  <si>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</si>
  <si>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</si>
  <si>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</si>
  <si>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</si>
  <si>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</si>
  <si>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</si>
  <si>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</si>
  <si>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</si>
  <si>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</si>
  <si>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</si>
  <si>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</si>
  <si>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</si>
  <si>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</si>
  <si>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</si>
  <si>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</si>
  <si>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</si>
  <si>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</si>
  <si>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</si>
  <si>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</si>
  <si>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</si>
  <si>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</si>
  <si>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</si>
  <si>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</si>
  <si>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</si>
  <si>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</si>
  <si>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</si>
  <si>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</si>
  <si>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</si>
  <si>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</si>
  <si>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</si>
  <si>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</si>
  <si>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</si>
  <si>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</si>
  <si>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</si>
  <si>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</si>
  <si>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</si>
  <si>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</si>
  <si>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</si>
  <si>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</si>
  <si>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</si>
  <si>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</si>
  <si>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</si>
  <si>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</si>
  <si>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</si>
  <si>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</si>
  <si>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</si>
  <si>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</si>
  <si>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</si>
  <si>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</si>
  <si>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</si>
  <si>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</si>
  <si>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</si>
  <si>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</si>
  <si>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</si>
  <si>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</si>
  <si>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</si>
  <si>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</si>
  <si>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</si>
  <si>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</si>
  <si>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</si>
  <si>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</si>
  <si>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</si>
  <si>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</si>
  <si>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</si>
  <si>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</si>
  <si>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</si>
  <si>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</si>
  <si>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</si>
  <si>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</si>
  <si>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</si>
  <si>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</si>
  <si>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</si>
  <si>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</si>
  <si>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</si>
  <si>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</si>
  <si>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</si>
  <si>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</si>
  <si>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</si>
  <si>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</si>
  <si>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</si>
  <si>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</si>
  <si>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</si>
  <si>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</si>
  <si>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</si>
  <si>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</si>
  <si>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</si>
  <si>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</si>
  <si>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</si>
  <si>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</si>
  <si>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</si>
  <si>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</si>
  <si>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</si>
  <si>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</si>
  <si>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</si>
  <si>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</si>
  <si>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</si>
  <si>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</si>
  <si>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</si>
  <si>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</si>
  <si>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</si>
  <si>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</si>
  <si>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</si>
  <si>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</si>
  <si>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</si>
  <si>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</si>
  <si>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</si>
  <si>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</si>
  <si>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</si>
  <si>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</si>
  <si>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</si>
  <si>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</si>
  <si>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</si>
  <si>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</si>
  <si>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</si>
  <si>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</si>
  <si>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</si>
  <si>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</si>
  <si>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</si>
  <si>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</si>
  <si>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</si>
  <si>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</si>
  <si>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</si>
  <si>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</si>
  <si>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</si>
  <si>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</si>
  <si>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</si>
  <si>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</si>
  <si>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</si>
  <si>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</si>
  <si>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</si>
  <si>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</si>
  <si>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</si>
  <si>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</si>
  <si>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</si>
  <si>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</si>
  <si>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</si>
  <si>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</si>
  <si>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</si>
  <si>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</si>
  <si>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</si>
  <si>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</si>
  <si>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</si>
  <si>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</si>
  <si>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</si>
  <si>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</si>
  <si>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</si>
  <si>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</si>
  <si>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</si>
  <si>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</si>
  <si>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</si>
  <si>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</si>
  <si>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</si>
  <si>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</si>
  <si>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</si>
  <si>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</si>
  <si>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</si>
  <si>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</si>
  <si>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</si>
  <si>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</si>
  <si>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</si>
  <si>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</si>
  <si>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</si>
  <si>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</si>
  <si>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</si>
  <si>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</si>
  <si>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</si>
  <si>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</si>
  <si>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</si>
  <si>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</si>
  <si>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</si>
  <si>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</si>
  <si>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</si>
  <si>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</si>
  <si>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</si>
  <si>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</si>
  <si>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</si>
  <si>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</si>
  <si>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</si>
  <si>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</si>
  <si>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</si>
  <si>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</si>
  <si>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</si>
  <si>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</si>
  <si>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</si>
  <si>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</si>
  <si>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</si>
  <si>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</si>
  <si>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</si>
  <si>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</si>
  <si>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</si>
  <si>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</si>
  <si>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</si>
  <si>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</si>
  <si>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</si>
  <si>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</si>
  <si>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</si>
  <si>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</si>
  <si>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</si>
  <si>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</si>
  <si>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</si>
  <si>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</si>
  <si>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</si>
  <si>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</si>
  <si>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</si>
  <si>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</si>
  <si>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</si>
  <si>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</si>
  <si>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</si>
  <si>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</si>
  <si>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</si>
  <si>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</si>
  <si>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</si>
  <si>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</si>
  <si>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</si>
  <si>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</si>
  <si>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</si>
  <si>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</si>
  <si>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</si>
  <si>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</si>
  <si>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</si>
  <si>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</si>
  <si>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</si>
  <si>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</si>
  <si>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</si>
  <si>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</si>
  <si>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</si>
  <si>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</si>
  <si>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</si>
  <si>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</si>
  <si>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</si>
  <si>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</si>
  <si>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</si>
  <si>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</si>
  <si>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</si>
  <si>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</si>
  <si>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</si>
  <si>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</si>
  <si>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</si>
  <si>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</si>
  <si>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</si>
  <si>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</si>
  <si>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</si>
  <si>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</si>
  <si>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</si>
  <si>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</si>
  <si>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</si>
  <si>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</si>
  <si>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</si>
  <si>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</si>
  <si>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</si>
  <si>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</si>
  <si>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</si>
  <si>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</si>
  <si>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</si>
  <si>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</si>
  <si>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</si>
  <si>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</si>
  <si>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</si>
  <si>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</si>
  <si>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</si>
  <si>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</si>
  <si>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</si>
  <si>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</si>
  <si>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</si>
  <si>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</si>
  <si>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</si>
  <si>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</si>
  <si>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</si>
  <si>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</si>
  <si>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</si>
  <si>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</si>
  <si>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</si>
  <si>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</si>
  <si>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</si>
  <si>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</si>
  <si>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</si>
  <si>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</si>
  <si>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</si>
  <si>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</si>
  <si>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</si>
  <si>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</si>
  <si>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</si>
  <si>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</si>
  <si>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</si>
  <si>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</si>
  <si>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</si>
  <si>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</si>
  <si>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</si>
  <si>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</si>
  <si>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</si>
  <si>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</si>
  <si>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</si>
  <si>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</si>
  <si>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</si>
  <si>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</si>
  <si>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</si>
  <si>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</si>
  <si>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</si>
  <si>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</si>
  <si>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</si>
  <si>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</si>
  <si>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</si>
  <si>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</si>
  <si>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</si>
  <si>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</si>
  <si>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</si>
  <si>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</si>
  <si>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</si>
  <si>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</si>
  <si>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</si>
  <si>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</si>
  <si>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</si>
  <si>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</si>
  <si>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</si>
  <si>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</si>
  <si>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</si>
  <si>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</si>
  <si>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</si>
  <si>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</si>
  <si>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</si>
  <si>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</si>
  <si>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</si>
  <si>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</si>
  <si>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</si>
  <si>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</si>
  <si>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</si>
  <si>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</si>
  <si>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</si>
  <si>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</si>
  <si>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</si>
  <si>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</si>
  <si>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</si>
  <si>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</si>
  <si>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</si>
  <si>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</si>
  <si>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</si>
  <si>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</si>
  <si>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</si>
  <si>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</si>
  <si>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</si>
  <si>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</si>
  <si>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</si>
  <si>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</si>
  <si>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</si>
  <si>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</si>
  <si>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</si>
  <si>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</si>
  <si>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</si>
  <si>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</si>
  <si>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</si>
  <si>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</si>
  <si>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</si>
  <si>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</si>
  <si>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</si>
  <si>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</si>
  <si>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</si>
  <si>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</si>
  <si>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</si>
  <si>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</si>
  <si>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</si>
  <si>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</si>
  <si>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</si>
  <si>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</si>
  <si>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</si>
  <si>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</si>
  <si>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</si>
  <si>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</si>
  <si>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</si>
  <si>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</si>
  <si>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</si>
  <si>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</si>
  <si>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</si>
  <si>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</si>
  <si>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</si>
  <si>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</si>
  <si>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</si>
  <si>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</si>
  <si>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</si>
  <si>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</si>
  <si>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</si>
  <si>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</si>
  <si>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</si>
  <si>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</si>
  <si>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</si>
  <si>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</si>
  <si>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</si>
  <si>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</si>
  <si>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</si>
  <si>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</si>
  <si>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</si>
  <si>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</si>
  <si>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</si>
  <si>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</si>
  <si>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</si>
  <si>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</si>
  <si>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</si>
  <si>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</si>
  <si>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</si>
  <si>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</si>
  <si>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</si>
  <si>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</si>
  <si>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</si>
  <si>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</si>
  <si>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</si>
  <si>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</si>
  <si>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</si>
  <si>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</si>
  <si>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</si>
  <si>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</si>
  <si>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</si>
  <si>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</si>
  <si>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</si>
  <si>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</si>
  <si>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</si>
  <si>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</si>
  <si>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</si>
  <si>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</si>
  <si>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</si>
  <si>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</si>
  <si>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</si>
  <si>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</si>
  <si>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</si>
  <si>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</si>
  <si>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</si>
  <si>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</si>
  <si>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</si>
  <si>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</si>
  <si>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</si>
  <si>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</si>
  <si>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</si>
  <si>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</si>
  <si>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</si>
  <si>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</si>
  <si>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</si>
  <si>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</si>
  <si>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</si>
  <si>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</si>
  <si>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</si>
  <si>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</si>
  <si>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</si>
  <si>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</si>
  <si>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</si>
  <si>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</si>
  <si>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</si>
  <si>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</si>
  <si>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</si>
  <si>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</si>
  <si>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</si>
  <si>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</si>
  <si>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</si>
  <si>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</si>
  <si>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</si>
  <si>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</si>
  <si>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</si>
  <si>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</si>
  <si>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</si>
  <si>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</si>
  <si>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</si>
  <si>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</si>
  <si>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</si>
  <si>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</si>
  <si>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</si>
  <si>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</si>
  <si>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</si>
  <si>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</si>
  <si>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</si>
  <si>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</si>
  <si>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</si>
  <si>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</si>
  <si>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</si>
  <si>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</si>
  <si>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</si>
  <si>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</si>
  <si>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</si>
  <si>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</si>
  <si>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</si>
  <si>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</si>
  <si>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</si>
  <si>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</si>
  <si>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</si>
  <si>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</si>
  <si>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</si>
  <si>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</si>
  <si>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</si>
  <si>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</si>
  <si>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</si>
  <si>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</si>
  <si>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</si>
  <si>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</si>
  <si>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</si>
  <si>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</si>
  <si>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</si>
  <si>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</si>
  <si>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</si>
  <si>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</si>
  <si>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</si>
  <si>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</si>
  <si>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</si>
  <si>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</si>
  <si>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</si>
  <si>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</si>
  <si>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</si>
  <si>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</si>
  <si>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</si>
  <si>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</si>
  <si>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</si>
  <si>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</si>
  <si>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</si>
  <si>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</si>
  <si>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</si>
  <si>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</si>
  <si>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</si>
  <si>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</si>
  <si>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</si>
  <si>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</si>
  <si>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</si>
  <si>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</si>
  <si>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</si>
  <si>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</si>
  <si>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</si>
  <si>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</si>
  <si>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</si>
  <si>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</si>
  <si>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</si>
  <si>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</si>
  <si>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</si>
  <si>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</si>
  <si>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</si>
  <si>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</si>
  <si>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</si>
  <si>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</si>
  <si>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</si>
  <si>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</si>
  <si>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</si>
  <si>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</si>
  <si>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</si>
  <si>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</si>
  <si>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</si>
  <si>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</si>
  <si>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</si>
  <si>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</si>
  <si>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</si>
  <si>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</si>
  <si>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</si>
  <si>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</si>
  <si>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</si>
  <si>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</si>
  <si>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</si>
  <si>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</si>
  <si>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</si>
  <si>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</si>
  <si>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</si>
  <si>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</si>
  <si>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</si>
  <si>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</si>
  <si>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</si>
  <si>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</si>
  <si>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</si>
  <si>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</si>
  <si>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</si>
  <si>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</si>
  <si>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</si>
  <si>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</si>
  <si>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</si>
  <si>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</si>
  <si>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</si>
  <si>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</si>
  <si>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</si>
  <si>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</si>
  <si>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</si>
  <si>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</si>
  <si>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</si>
  <si>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</si>
  <si>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</si>
  <si>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</si>
  <si>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</si>
  <si>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</si>
  <si>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</si>
  <si>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</si>
  <si>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</si>
  <si>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</si>
  <si>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</si>
  <si>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</si>
  <si>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</si>
  <si>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</si>
  <si>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</si>
  <si>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</si>
  <si>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</si>
  <si>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</si>
  <si>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</si>
  <si>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</si>
  <si>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</si>
  <si>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</si>
  <si>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</si>
  <si>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</si>
  <si>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</si>
  <si>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</si>
  <si>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</si>
  <si>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</si>
  <si>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</si>
  <si>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</si>
  <si>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</si>
  <si>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</si>
  <si>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</si>
  <si>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</si>
  <si>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</si>
  <si>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</si>
  <si>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</si>
  <si>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</si>
  <si>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</si>
  <si>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</si>
  <si>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</si>
  <si>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</si>
  <si>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</si>
  <si>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</si>
  <si>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</si>
  <si>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</si>
  <si>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</si>
  <si>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</si>
  <si>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</si>
  <si>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</si>
  <si>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</si>
  <si>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</si>
  <si>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</si>
  <si>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</si>
  <si>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</si>
  <si>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</si>
  <si>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</si>
  <si>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</si>
  <si>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</si>
  <si>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</si>
  <si>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</si>
  <si>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</si>
  <si>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</si>
  <si>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</si>
  <si>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</si>
  <si>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</si>
  <si>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</si>
  <si>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</si>
  <si>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</si>
  <si>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</si>
  <si>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</si>
  <si>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</si>
  <si>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</si>
  <si>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</si>
  <si>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</si>
  <si>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</si>
  <si>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</si>
  <si>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</si>
  <si>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</si>
  <si>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</si>
  <si>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</si>
  <si>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</si>
  <si>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</si>
  <si>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</si>
  <si>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</si>
  <si>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</si>
  <si>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</si>
  <si>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</si>
  <si>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</si>
  <si>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</si>
  <si>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</si>
  <si>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</si>
  <si>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</si>
  <si>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</si>
  <si>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</si>
  <si>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</si>
  <si>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</si>
  <si>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</si>
  <si>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</si>
  <si>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</si>
  <si>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</si>
  <si>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</si>
  <si>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</si>
  <si>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</si>
  <si>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</si>
  <si>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</si>
  <si>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</si>
  <si>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</si>
  <si>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</si>
  <si>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</si>
  <si>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</si>
  <si>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</si>
  <si>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</si>
  <si>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</si>
  <si>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</si>
  <si>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</si>
  <si>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</si>
  <si>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</si>
  <si>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</si>
  <si>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</si>
  <si>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</si>
  <si>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</si>
  <si>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</si>
  <si>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</si>
  <si>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</si>
  <si>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</si>
  <si>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</si>
  <si>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</si>
  <si>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</si>
  <si>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</si>
  <si>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</si>
  <si>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</si>
  <si>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</si>
  <si>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</si>
  <si>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</si>
  <si>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</si>
  <si>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</si>
  <si>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</si>
  <si>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</si>
  <si>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</si>
  <si>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</si>
  <si>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</si>
  <si>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</si>
  <si>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</si>
  <si>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</si>
  <si>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</si>
  <si>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</si>
  <si>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</si>
  <si>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</si>
  <si>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</si>
  <si>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</si>
  <si>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</si>
  <si>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</si>
  <si>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</si>
  <si>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</si>
  <si>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</si>
  <si>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</si>
  <si>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</si>
  <si>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</si>
  <si>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</si>
  <si>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</si>
  <si>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</si>
  <si>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</si>
  <si>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</si>
  <si>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</si>
  <si>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</si>
  <si>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</si>
  <si>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</si>
  <si>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</si>
  <si>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</si>
  <si>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</si>
  <si>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</si>
  <si>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</si>
  <si>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</si>
  <si>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</si>
  <si>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</si>
  <si>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</si>
  <si>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</si>
  <si>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</si>
  <si>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</si>
  <si>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</si>
  <si>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</si>
  <si>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</si>
  <si>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</si>
  <si>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</si>
  <si>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</si>
  <si>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</si>
  <si>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</si>
  <si>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</si>
  <si>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</si>
  <si>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</si>
  <si>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</si>
  <si>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</si>
  <si>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</si>
  <si>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</si>
  <si>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</si>
  <si>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</si>
  <si>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</si>
  <si>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</si>
  <si>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</si>
  <si>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</si>
  <si>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</si>
  <si>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</si>
  <si>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</si>
  <si>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</si>
  <si>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</si>
  <si>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</si>
  <si>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</si>
  <si>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</si>
  <si>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</si>
  <si>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</si>
  <si>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</si>
  <si>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</si>
  <si>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</si>
  <si>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</si>
  <si>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</si>
  <si>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</si>
  <si>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</si>
  <si>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</si>
  <si>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</si>
  <si>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</si>
  <si>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</si>
  <si>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</si>
  <si>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</si>
  <si>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</si>
  <si>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</si>
  <si>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</si>
  <si>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</si>
  <si>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</si>
  <si>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</si>
  <si>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</si>
  <si>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</si>
  <si>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</si>
  <si>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</si>
  <si>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</si>
  <si>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</si>
  <si>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</si>
  <si>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</si>
  <si>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</si>
  <si>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</si>
  <si>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</si>
  <si>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</si>
  <si>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</si>
  <si>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</si>
  <si>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</si>
  <si>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</si>
  <si>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</si>
  <si>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</si>
  <si>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</si>
  <si>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</si>
  <si>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</si>
  <si>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</si>
  <si>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</si>
  <si>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</si>
  <si>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</si>
  <si>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</si>
  <si>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</si>
  <si>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</si>
  <si>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</si>
  <si>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</si>
  <si>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</si>
  <si>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</si>
  <si>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</si>
  <si>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</si>
  <si>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</si>
  <si>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</si>
  <si>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</si>
  <si>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</si>
  <si>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</si>
  <si>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</si>
  <si>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</si>
  <si>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</si>
  <si>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</si>
  <si>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</si>
  <si>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</si>
  <si>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</si>
  <si>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</si>
  <si>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</si>
  <si>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</si>
  <si>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</si>
  <si>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</si>
  <si>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</si>
  <si>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</si>
  <si>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</si>
  <si>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</si>
  <si>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</si>
  <si>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</si>
  <si>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</si>
  <si>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</si>
  <si>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</si>
  <si>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</si>
  <si>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</si>
  <si>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</si>
  <si>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</si>
  <si>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</si>
  <si>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</si>
  <si>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</si>
  <si>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</si>
  <si>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</si>
  <si>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</si>
  <si>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</si>
  <si>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</si>
  <si>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</si>
  <si>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</si>
  <si>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</si>
  <si>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</si>
  <si>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</si>
  <si>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</si>
  <si>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</si>
  <si>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</si>
  <si>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</si>
  <si>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</si>
  <si>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</si>
  <si>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</si>
  <si>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</si>
  <si>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</si>
  <si>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</si>
  <si>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</si>
  <si>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</si>
  <si>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</si>
  <si>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</si>
  <si>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</si>
  <si>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</si>
  <si>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</si>
  <si>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</si>
  <si>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</si>
  <si>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</si>
  <si>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</si>
  <si>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</si>
  <si>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</si>
  <si>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</si>
  <si>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</si>
  <si>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</si>
  <si>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</si>
  <si>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</si>
  <si>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</si>
  <si>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</si>
  <si>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</si>
  <si>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</si>
  <si>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</si>
  <si>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</si>
  <si>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</si>
  <si>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</si>
  <si>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</si>
  <si>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</si>
  <si>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</si>
  <si>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</si>
  <si>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</si>
  <si>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</si>
  <si>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</si>
  <si>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</si>
  <si>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</si>
  <si>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</si>
  <si>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</si>
  <si>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</si>
  <si>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</si>
  <si>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</si>
  <si>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</si>
  <si>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</si>
  <si>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</si>
  <si>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</si>
  <si>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</si>
  <si>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</si>
  <si>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</si>
  <si>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</si>
  <si>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</si>
  <si>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</si>
  <si>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</si>
  <si>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</si>
  <si>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</si>
  <si>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</si>
  <si>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</si>
  <si>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</si>
  <si>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</si>
  <si>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</si>
  <si>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</si>
  <si>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</si>
  <si>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</si>
  <si>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</si>
  <si>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</si>
  <si>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</si>
  <si>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</si>
  <si>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</si>
  <si>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</si>
  <si>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</si>
  <si>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</si>
  <si>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</si>
  <si>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</si>
  <si>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</si>
  <si>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</si>
  <si>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</si>
  <si>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</si>
  <si>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</si>
  <si>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</si>
  <si>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</si>
  <si>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</si>
  <si>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</si>
  <si>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</si>
  <si>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</si>
  <si>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</si>
  <si>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</si>
  <si>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</si>
  <si>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</si>
  <si>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</si>
  <si>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</si>
  <si>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</si>
  <si>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</si>
  <si>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</si>
  <si>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</si>
  <si>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</si>
  <si>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</si>
  <si>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</si>
  <si>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</si>
  <si>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</si>
  <si>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</si>
  <si>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</si>
  <si>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</si>
  <si>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</si>
  <si>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</si>
  <si>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</si>
  <si>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</si>
  <si>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</si>
  <si>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</si>
  <si>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</si>
  <si>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</si>
  <si>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</si>
  <si>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</si>
  <si>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</si>
  <si>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</si>
  <si>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</si>
  <si>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</si>
  <si>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</si>
  <si>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</si>
  <si>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</si>
  <si>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</si>
  <si>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</si>
  <si>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</si>
  <si>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</si>
  <si>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</si>
  <si>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</si>
  <si>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</si>
  <si>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</si>
  <si>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</si>
  <si>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</si>
  <si>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</si>
  <si>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</si>
  <si>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</si>
  <si>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</si>
  <si>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</si>
  <si>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</si>
  <si>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</si>
  <si>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</si>
  <si>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</si>
  <si>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</si>
  <si>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</si>
  <si>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</si>
  <si>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</si>
  <si>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</si>
  <si>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</si>
  <si>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</si>
  <si>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</si>
  <si>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</si>
  <si>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</si>
  <si>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</si>
  <si>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</si>
  <si>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</si>
  <si>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</si>
  <si>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</si>
  <si>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</si>
  <si>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</si>
  <si>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</si>
  <si>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</si>
  <si>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</si>
  <si>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</si>
  <si>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</si>
  <si>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</si>
  <si>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</si>
  <si>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</si>
  <si>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</si>
  <si>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</si>
  <si>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</si>
  <si>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</si>
  <si>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</si>
  <si>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</si>
  <si>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</si>
  <si>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</si>
  <si>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</si>
  <si>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</si>
  <si>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</si>
  <si>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</si>
  <si>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</si>
  <si>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</si>
  <si>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</si>
  <si>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</si>
  <si>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</si>
  <si>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</si>
  <si>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</si>
  <si>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</si>
  <si>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</si>
  <si>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</si>
  <si>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</si>
  <si>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</si>
  <si>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</si>
  <si>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</si>
  <si>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</si>
  <si>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</si>
  <si>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</si>
  <si>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</si>
  <si>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</si>
  <si>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</si>
  <si>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</si>
  <si>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</si>
  <si>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</si>
  <si>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</si>
  <si>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</si>
  <si>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</si>
  <si>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</si>
  <si>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</si>
  <si>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</si>
  <si>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</si>
  <si>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</si>
  <si>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</si>
  <si>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</si>
  <si>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</si>
  <si>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</si>
  <si>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</si>
  <si>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</si>
  <si>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</si>
  <si>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</si>
  <si>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</si>
  <si>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</si>
  <si>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</si>
  <si>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</si>
  <si>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</si>
  <si>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</si>
  <si>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</si>
  <si>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</si>
  <si>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</si>
  <si>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</si>
  <si>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</si>
  <si>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</si>
  <si>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</si>
  <si>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</si>
  <si>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</si>
  <si>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</si>
  <si>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</si>
  <si>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</si>
  <si>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</si>
  <si>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</si>
  <si>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</si>
  <si>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</si>
  <si>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</si>
  <si>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</si>
  <si>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</si>
  <si>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</si>
  <si>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</si>
  <si>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</si>
  <si>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</si>
  <si>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</si>
  <si>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</si>
  <si>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</si>
  <si>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</si>
  <si>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</si>
  <si>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</si>
  <si>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</si>
  <si>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</si>
  <si>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</si>
  <si>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</si>
  <si>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</si>
  <si>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</si>
  <si>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</si>
  <si>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</si>
  <si>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</si>
  <si>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</si>
  <si>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</si>
  <si>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</si>
  <si>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</si>
  <si>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</si>
  <si>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</si>
  <si>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</si>
  <si>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</si>
  <si>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PCM-20251127-00001803</t>
  </si>
  <si>
    <t>EM team on the way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</si>
  <si>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</si>
  <si>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</si>
  <si>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</si>
  <si>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</si>
  <si>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</si>
  <si>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</si>
  <si>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</si>
  <si>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</si>
  <si>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</si>
  <si>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</si>
  <si>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</si>
  <si>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 xml:space="preserve">team at site TS </t>
  </si>
  <si>
    <t>PCM-20251127-00001818</t>
  </si>
  <si>
    <t>major</t>
  </si>
  <si>
    <t>Team will check after ABBS2180 , and sceco complain done , ETA 80 min</t>
  </si>
  <si>
    <t>PCM-20251127-00001783</t>
  </si>
  <si>
    <t>SECS down and EM team need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</si>
</sst>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26" fillId="2" borderId="18" xfId="0" applyFont="1" applyFill="1" applyBorder="1" applyAlignment="1">
      <alignment horizontal="center" vertical="center" wrapText="1"/>
    </xf>
    <xf numFmtId="22" fontId="35"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6"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4" dataDxfId="43" headerRowBorderDxfId="41" tableBorderDxfId="42" totalsRowBorderDxfId="40">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325.87190173611452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45988.820327662041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45988.820327662041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45988.820327662041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45988.820327662041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45988.820327662041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45988.820327662041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45988.820327662041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45988.820327662041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45988.820327662041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45988.820327662041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45988.820327662041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45988.820327662041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45988.820327662041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45988.820327662041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45988.820327662041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45988.820327662041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45988.820327662041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45988.820327662041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45988.820327662041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45988.820327662041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45988.820327662041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45988.820327662041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45988.820327662041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45988.820327662041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45988.820327662041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45988.820327662041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45988.820327662041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45988.820327662041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45988.820327662041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45988.820327662041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45988.820327662041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45988.820327662041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45988.820327662041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45988.820327662041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45988.820327662041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45988.820327662041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45988.820327662041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45988.820327662041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45988.820327662041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F39D9D3-21D6-4BD7-83F3-179A4302CB8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163.82048981481785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4.4329087962978519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2" customFormat="1" ht="31.5" customHeight="1">
      <c r="A5" s="154" t="s">
        <v>39107</v>
      </c>
      <c r="B5" s="58" t="str">
        <f>IFERROR(VLOOKUP(D5,DB!A:K,11,0),"")</f>
        <v>R2</v>
      </c>
      <c r="C5" s="58">
        <v>1</v>
      </c>
      <c r="D5" s="58" t="s">
        <v>25344</v>
      </c>
      <c r="E5" s="81" t="s">
        <v>39021</v>
      </c>
      <c r="F5" s="71"/>
      <c r="G5" s="72">
        <f ca="1">IFERROR(NOW()-F5,"-")</f>
        <v>45988.820327662041</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3"/>
    </row>
    <row r="6" spans="1:88" ht="31.5" customHeight="1">
      <c r="A6" s="149" t="s">
        <v>39109</v>
      </c>
      <c r="B6" s="18" t="s">
        <v>39110</v>
      </c>
      <c r="C6" s="18">
        <v>1</v>
      </c>
      <c r="D6" s="18" t="s">
        <v>39111</v>
      </c>
      <c r="E6" s="99" t="s">
        <v>39021</v>
      </c>
      <c r="F6" s="100">
        <v>45988.640810185185</v>
      </c>
      <c r="G6" s="101">
        <f ca="1">IFERROR(NOW()-F6,"-")</f>
        <v>0.17951759259449318</v>
      </c>
      <c r="H6" s="148">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45988.820327777779</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45988.820327777779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45988.820327777779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45988.820327777779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45988.820327777779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45988.820327777779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45988.820327777779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45988.820327777779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45988.820327777779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45988.820327777779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45988.820327777779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45988.820327777779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45988.820327777779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45988.820327777779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45988.820327777779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45988.820327777779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45988.820327777779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45988.820327777779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45988.820327777779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45988.820327777779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45988.820327777779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45988.820327777779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45988.820327777779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45988.820327777779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45988.820327777779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45988.820327777779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45988.820327777779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45988.820327777779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45988.820327777779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45988.820327777779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45988.820327777779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45988.820327777779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45988.820327777779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45988.820327777779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45988.820327777779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45988.820327777779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45988.820327777779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45988.820327777779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45988.820327777779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45988.820327777779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45988.820327777779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45988.820327777779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45988.820327777779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45988.820327777779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45988.820327777779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45988.820327777779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45988.820327777779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45988.820327777779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45988.820327777779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45988.820327777779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45988.820327777779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45988.820327777779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45988.820327777779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45988.820327777779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45988.820327777779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45988.820327777779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45988.820327777779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45988.820327777779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45988.820327777779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45988.820327777779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45988.820327777779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45988.820327777779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45988.820327777779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45988.820327777779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45988.820327777779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45988.820327777779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45988.820327777779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45988.820327777779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45988.820327777779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45988.820327777779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45988.820327777779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45988.820327777779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45988.820327777779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45988.820327777779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45988.820327777779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45988.820327777779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45988.820327777779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45988.820327777779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45988.820327777779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45988.820327777779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45988.820327777779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45988.820327777779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45988.820327777779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45988.820327777779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45988.820327777779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39116</v>
      </c>
      <c r="B2" s="58" t="str">
        <f>IFERROR(VLOOKUP(D2,DB!A:K,11,0),"")</f>
        <v>R3</v>
      </c>
      <c r="C2" s="18">
        <v>4</v>
      </c>
      <c r="D2" s="58" t="s">
        <v>22290</v>
      </c>
      <c r="E2" s="18" t="s">
        <v>39021</v>
      </c>
      <c r="F2" s="20">
        <v>45988.788310185184</v>
      </c>
      <c r="G2" s="21">
        <f t="shared" ref="G2:G43" ca="1" si="0">IFERROR(NOW()-F2,"-")</f>
        <v>3.2017592595366295E-2</v>
      </c>
      <c r="H2" s="22">
        <v>45988.774050925924</v>
      </c>
      <c r="I2" s="19" t="str">
        <f>IFERROR(VLOOKUP(D2,DB!A:F,6,0),"")</f>
        <v>SCECO</v>
      </c>
      <c r="J2" s="18" t="str">
        <f>IFERROR(VLOOKUP(D2,DB!A:G,7,0),"")</f>
        <v>In progress</v>
      </c>
      <c r="K2" s="42" t="s">
        <v>39117</v>
      </c>
      <c r="L2" s="23" t="str">
        <f>IFERROR(VLOOKUP(D2,DB!A:I,9,0),"")</f>
        <v>Latis</v>
      </c>
    </row>
    <row r="3" spans="1:13" ht="15" customHeight="1">
      <c r="A3" s="19"/>
      <c r="B3" s="58" t="str">
        <f>IFERROR(VLOOKUP(D3,DB!A:K,11,0),"")</f>
        <v/>
      </c>
      <c r="C3" s="18"/>
      <c r="D3" s="58" t="str">
        <f>IFERROR(VLOOKUP(#REF!,DB!#REF!,7,0),"")</f>
        <v/>
      </c>
      <c r="E3" s="18"/>
      <c r="F3" s="20"/>
      <c r="G3" s="21">
        <f t="shared" ca="1" si="0"/>
        <v>45988.820327777779</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45988.820327777779</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45988.820327777779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45988.820327777779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45988.820327777779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45988.820327777779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45988.820327777779</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45988.820327777779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45988.820327777779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45988.820327777779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45988.820327777779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45988.820327777779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45988.820327777779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45988.820327777779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45988.820327777779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45988.820327777779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45988.820327777779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45988.820327777779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45988.820327777779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45988.820327777779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45988.820327777779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45988.820327777779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45988.820327777779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45988.820327777779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45988.820327777779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45988.820327777779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45988.820327777779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45988.820327777779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45988.820327777779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45988.820327777779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45988.820327777779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45988.820327777779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45988.820327777779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45988.820327777779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45988.820327777779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45988.820327777779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45988.820327777779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45988.820327777779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45988.820327777779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45988.820327777779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45988.820327777779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45988.820327777779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45988.820327777779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45988.820327777779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45988.820327777779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45988.820327777779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45988.820327777779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45988.820327777779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45988.820327777779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45988.820327777779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45988.820327777779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45988.820327777779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45988.820327777779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45988.820327777779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45988.820327777779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45988.820327777779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45988.820327777779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45988.820327777779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45988.820327777779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45988.820327777779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45988.820327777779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45988.820327777779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45988.820327777779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45988.820327777779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45988.820327777779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45988.820327777779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45988.820327777779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45988.820327777779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45988.820327777779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45988.820327777779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45988.820327777779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45988.820327777779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45988.820327777779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45988.820327777779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45988.820327777779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45988.820327777779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45988.820327777779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45988.820327777779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45988.820327777779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45988.820327777779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45988.820327777779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45988.820327777779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45988.820327777779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45988.820327777779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45988.820327777779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45988.820327777779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45988.820327777779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45988.820327777779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45988.820327777779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45988.820327777779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45988.820327777779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45988.820327777779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45988.820327777779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45988.820327777779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45988.820327777779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45988.820327777779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45988.820327777779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45988.820327777779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45988.820327777779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45988.820327777779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45988.820327777779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45988.820327777779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45988.820327777779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45988.820327777779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45988.820327777779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45988.820327777779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45988.820327777779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45988.820327777779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45988.820327777779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45988.820327777779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45988.820327777779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45988.820327777779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45988.820327777779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45988.820327777779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45988.820327777779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45988.820327777779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45988.820327777779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45988.820327777779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45988.820327777779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45988.820327777779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45988.820327777779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45988.820327777779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45988.820327777779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45988.820327777779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45988.820327777779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45988.820327777779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45988.820327777779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45988.820327777779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45988.820327777779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45988.820327777779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45988.820327777779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45988.820327777779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45988.820327777779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45988.820327777779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45988.820327777779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45988.820327777779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45988.820327777779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45988.820327777779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45988.820327777779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45988.820327777779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45988.820327777779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45988.820327777779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45988.820327777779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45988.820327777779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45988.820327777779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45988.820327777779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45988.820327777779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45988.820327777779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45988.820327777779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45988.820327777779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45988.820327777779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45988.820327777779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45988.820327777779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45988.820327777779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45988.820327777779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45988.820327777779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45988.820327777779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45988.820327777779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45988.820327777779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45988.820327777779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45988.820327777779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45988.820327777779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45988.820327777779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45988.820327777779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45988.820327777779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45988.820327777779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45988.820327777779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45988.820327777779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45988.820327777779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45988.820327777779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45988.820327777779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45988.820327777779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45988.820327777779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45988.820327777779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45988.820327777779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45988.820327777779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45988.820327777779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45988.820327777779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45988.820327777779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45988.820327777779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45988.820327777779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45988.820327777779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45988.820327777779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45988.820327777779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45988.820327777779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45988.820327777779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45988.820327777779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45988.820327777779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45988.820327777779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45988.820327777779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45988.820327777779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45988.820327777779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45988.820327777779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45988.820327777779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45988.820327777779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45988.820327777779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45988.820327777779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45988.820327777779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45988.820327777779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45988.820327777779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45988.820327777779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45988.820327777779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45988.820327777779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45988.820327777779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45988.820327777779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45988.820327777779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45988.820327777779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45988.820327777779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45988.820327777779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45988.820327777779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45988.820327777779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45988.820327777779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45988.820327777779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45988.820327777779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45988.820327777779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45988.820327777779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45988.820327777779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45988.820327777779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45988.820327777779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45988.820327777779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45988.820327777779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45988.820327777779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45988.820327777779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45988.820327777779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45988.820327777779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45988.820327777779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45988.820327777779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45988.820327777779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45988.820327777779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45988.820327777779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45988.820327777779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45988.820327777779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45988.820327777779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45988.820327777779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45988.820327777779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45988.820327777779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45988.820327777779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45988.820327777779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45988.820327777779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45988.820327777779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45988.820327777779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45988.820327777779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45988.820327777779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45988.820327777779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45988.820327777779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45988.820327777779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45988.820327777779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45988.820327777779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45988.820327777779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45988.820327777779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45988.820327777779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45988.820327777779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45988.820327777779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45988.820327777779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45988.820327777779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45988.820327777779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45988.820327777779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45988.820327777779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45988.820327777779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45988.820327777779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45988.820327777779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45988.820327777779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45988.820327777779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45988.820327777779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45988.820327777779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45988.820327777779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45988.820327777779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45988.820327777779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45988.820327777779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45988.820327777779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45988.820327777779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45988.820327777779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45988.820327777779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45988.820327777779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45988.820327777779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45988.820327777779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45988.820327777779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45988.820327777779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45988.820327777779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45988.820327777779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45988.820327777779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45988.820327777779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45988.820327777779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45988.820327777779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45988.820327777779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45988.820327777779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45988.820327777779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45988.820327777779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45988.820327777779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45988.820327777779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45988.820327777779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45988.820327777779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45988.820327777779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45988.820327777779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45988.820327777779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45988.820327777779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45988.820327777779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45988.820327777779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45988.820327777779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45988.820327777779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45988.820327777779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45988.820327777779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45988.820327777779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45988.820327777779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45988.820327777779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45988.820327777779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45988.820327777779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45988.820327777779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45988.820327777779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45988.820327777779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45988.820327777779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45988.820327777779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45988.820327777779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45988.820327777779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45988.820327777779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45988.820327777779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45988.820327777779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45988.820327777779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45988.820327777779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45988.820327777779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45988.820327777779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45988.820327777779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45988.820327777779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45988.820327777779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45988.820327777779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45988.820327777779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45988.820327777779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45988.820327777779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45988.820327777779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45988.820327777779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45988.820327777779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45988.820327777779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45988.820327777779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45988.820327777779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45988.820327777779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45988.820327777779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45988.820327777779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45988.820327777779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45988.820327777779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45988.820327777779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45988.820327777779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45988.820327777779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45988.820327777779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45988.820327777779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45988.820327777779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45988.820327777779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45988.820327777779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45988.820327777779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45988.820327777779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45988.820327777779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45988.820327777779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45988.820327777779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45988.820327777779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45988.820327777779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45988.820327777779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45988.820327777779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45988.820327777779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45988.820327777779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45988.820327777779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45988.820327777779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45988.820327777779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45988.820327777779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45988.820327777779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45988.820327777779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45988.820327777779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45988.820327777779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45988.820327777779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45988.820327777779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45988.820327777779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45988.820327777779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45988.820327777779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45988.820327777779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45988.820327777779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45988.820327777779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45988.820327777779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45988.820327777779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45988.820327777779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45988.820327777779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45988.820327777779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45988.820327777779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45988.820327777779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45988.820327777779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45988.820327777779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45988.820327777779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45988.820327777779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45988.820327777779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45988.820327777779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45988.820327777779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45988.820327777779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45988.820327777779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45988.820327777779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45988.820327777779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45988.820327777779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45988.820327777779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45988.820327777779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45988.820327777779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45988.820327777779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45988.820327777779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45988.820327777779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45988.820327777779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45988.820327777779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45988.820327777779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45988.820327777779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45988.820327777779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45988.820327777779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45988.820327777779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45988.820327777779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45988.820327777779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45988.820327777779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45988.820327777779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45988.820327777779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45988.820327777779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45988.820327777779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45988.820327777779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45988.820327777779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45988.820327777779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45988.820327777779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45988.820327777779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45988.820327777779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45988.820327777779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45988.820327777779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45988.820327777779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45988.820327777779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45988.820327777779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45988.820327777779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45988.820327777779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45988.820327777779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45988.820327777779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45988.820327777779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45988.820327777779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45988.820327777779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45988.820327777779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45988.820327777779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45988.820327777779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45988.820327777779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45988.820327777779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45988.820327777779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45988.820327777779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45988.820327777779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45988.820327777779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45988.820327777779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45988.820327777779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45988.820327777779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45988.820327777779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45988.820327777779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45988.820327777779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45988.820327777779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45988.820327777779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45988.820327777779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45988.820327777779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45988.820327777779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45988.820327777779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45988.820327777779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45988.820327777779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45988.820327777779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45988.820327777779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45988.820327777779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45988.820327777779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45988.820327777779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45988.820327777779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45988.820327777779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45988.820327777779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45988.820327777779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45988.820327777779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45988.820327777779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45988.820327777779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45988.820327777779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45988.820327777779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45988.820327777779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45988.820327777779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45988.820327777779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45988.820327777779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45988.820327777779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45988.820327777779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45988.820327777779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45988.820327777779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45988.820327777779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45988.820327777779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45988.820327777779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45988.820327777779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45988.820327777779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45988.820327777779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45988.820327777779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45988.820327777779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45988.820327777779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45988.820327777779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45988.820327777779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45988.820327777779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45988.820327777779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45988.820327777779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45988.820327777779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45988.820327777779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45988.820327777779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45988.820327777779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45988.820327777779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45988.820327777779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45988.820327777779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45988.820327777779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45988.820327777779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45988.820327777779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45988.820327777779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45988.820327777779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45988.820327777779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45988.820327777779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45988.820327777779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45988.820327777779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45988.820327777779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45988.820327777779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45988.820327777779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45988.820327777779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45988.820327777779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45988.820327777779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45988.820327777779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45988.820327777779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45988.820327777779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45988.820327777779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45988.820327777779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45988.820327777779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45988.820327777779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45988.820327777779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45988.820327777779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45988.820327777779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45988.820327777779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45988.820327777779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45988.820327777779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45988.820327777779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45988.820327777779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45988.820327777779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45988.820327777779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45988.820327777779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45988.820327777779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45988.820327777779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45988.820327777779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45988.820327777779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45988.820327777779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45988.820327777779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45988.820327777779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45988.820327777779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45988.820327777779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45988.820327777779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45988.820327777779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45988.820327777779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45988.820327777779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45988.820327777779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45988.820327777779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45988.820327777779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45988.820327777779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45988.820327777779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45988.820327777779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45988.820327777779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45988.820327777779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45988.820327777779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45988.820327777779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45988.820327777779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45988.820327777779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45988.820327777779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45988.820327777779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45988.820327777779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45988.820327777779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45988.820327777779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45988.820327777779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45988.820327777779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45988.820327777779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45988.820327777779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45988.820327777779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45988.820327777779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45988.820327777779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45988.820327777779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45988.820327777779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45988.820327777779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45988.820327777779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45988.820327777779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45988.820327777779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45988.820327777779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45988.820327777779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45988.820327777779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45988.820327777779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45988.820327777779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45988.820327777779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45988.820327777779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45988.820327777779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45988.820327777779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45988.820327777779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45988.820327777779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45988.820327777779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45988.820327777779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45988.820327777779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45988.820327777779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45988.820327777779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45988.820327777779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45988.820327777779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45988.820327777779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45988.820327777779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45988.820327777779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45988.820327777779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45988.820327777779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45988.820327777779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45988.820327777779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45988.820327777779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45988.820327777779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45988.820327777779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45988.820327777779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45988.820327777779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45988.820327777779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45988.820327777779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45988.820327777779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45988.820327777779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45988.820327777779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45988.820327777779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45988.820327777779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45988.820327777779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45988.820327777779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45988.820327777779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45988.820327777779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45988.820327777779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45988.820327777779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45988.820327777779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45988.820327777779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45988.820327777779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45988.820327777779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45988.820327777779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45988.820327777779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45988.820327777779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45988.820327777779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45988.820327777779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45988.820327777779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45988.820327777779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45988.820327777779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45988.820327777779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45988.820327777779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45988.820327777779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45988.820327777779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45988.820327777779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45988.820327777779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45988.820327777779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45988.820327777779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45988.820327777779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45988.820327777779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45988.820327777779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45988.820327777779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45988.820327777779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45988.820327777779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45988.820327777779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45988.820327777779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45988.820327777779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45988.820327777779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45988.820327777779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45988.820327777779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45988.820327777779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45988.820327777779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45988.820327777779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45988.820327777779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45988.820327777779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45988.820327777779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45988.820327777779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45988.820327777779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45988.820327777779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45988.820327777779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45988.820327777779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45988.820327777779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45988.820327777779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45988.820327777779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45988.820327777779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45988.820327777779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45988.820327777779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45988.820327777779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45988.820327777779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45988.820327777779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45988.820327777779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45988.820327777779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45988.820327777779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45988.820327777779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45988.820327777779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45988.820327777779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45988.820327777779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45988.820327777779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45988.820327777779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45988.820327777779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45988.820327777779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45988.820327777779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45988.820327777779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45988.820327777779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45988.820327777779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45988.820327777779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45988.820327777779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45988.820327777779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45988.820327777779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45988.820327777779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45988.820327777779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45988.820327777779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45988.820327777779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45988.820327777779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45988.820327777779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45988.820327777779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45988.820327777779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45988.820327777779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45988.820327777779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45988.820327777779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45988.820327777779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45988.820327777779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45988.820327777779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45988.820327777779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45988.820327777779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45988.820327777779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45988.820327777779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45988.820327777779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45988.820327777779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45988.820327777779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45988.820327777779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45988.820327777779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45988.820327777779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45988.820327777779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45988.820327777779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45988.820327777779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45988.820327777779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45988.820327777779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45988.820327777779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45988.820327777779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45988.820327777779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45988.820327777779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45988.820327777779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45988.820327777779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45988.820327777779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45988.820327777779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45988.820327777779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45988.820327777779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45988.820327777779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45988.820327777779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45988.820327777779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45988.820327777779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45988.820327777779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45988.820327777779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45988.820327777779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45988.820327777779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45988.820327777779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45988.820327777779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45988.820327777779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45988.820327777779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45988.820327777779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45988.820327777779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45988.820327777779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45988.820327777779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45988.820327777779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45988.820327777779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45988.820327777779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45988.820327777779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45988.820327777779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45988.820327777779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45988.820327777779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45988.820327777779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45988.820327777779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45988.820327777779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45988.820327777779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45988.820327777779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45988.820327777779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45988.820327777779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45988.820327777779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45988.820327777779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45988.820327777779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45988.820327777779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45988.820327777779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45988.820327777779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45988.820327777779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45988.820327777779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45988.820327777779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45988.820327777779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45988.820327777779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45988.820327777779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45988.820327777779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45988.820327777779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45988.820327777779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45988.820327777779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45988.820327777779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45988.820327777779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45988.820327777779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45988.820327777779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45988.820327777779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45988.820327777779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45988.820327777779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45988.820327777779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45988.820327777779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45988.820327777779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45988.820327777779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45988.820327777779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45988.820327777779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45988.820327777779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45988.820327777779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45988.820327777779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45988.820327777779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45988.820327777779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45988.820327777779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45988.820327777779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45988.820327777779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45988.820327777779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45988.820327777779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45988.820327777779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45988.820327777779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45988.820327777779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45988.820327777779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45988.820327777779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45988.820327777779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45988.820327777779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45988.820327777779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45988.820327777779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45988.820327777779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45988.820327777779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45988.820327777779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45988.820327777779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45988.820327777779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45988.820327777779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45988.820327777779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45988.820327777779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45988.820327777779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45988.820327777779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45988.820327777779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45988.820327777779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45988.820327777779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45988.820327777779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45988.820327777779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45988.820327777779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45988.820327777779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45988.820327777779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45988.820327777779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45988.820327777779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45988.820327777779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45988.820327777779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45988.820327777779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45988.820327777779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45988.820327777779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45988.820327777779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45988.820327777779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45988.820327777779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45988.820327777779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45988.820327777779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45988.820327777779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45988.820327777779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45988.820327777779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45988.820327777779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45988.820327777779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45988.820327777779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45988.820327777779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45988.820327777779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45988.820327777779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45988.820327777779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45988.820327777779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45988.820327777779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45988.820327777779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45988.820327777779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45988.820327777779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45988.820327777779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45988.820327777779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45988.820327777779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45988.820327777779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45988.820327777779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45988.820327777779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45988.820327777779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45988.820327777779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45988.820327777779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45988.820327777779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45988.820327777779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45988.820327777779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45988.820327777779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45988.820327777779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45988.820327777779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45988.820327777779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45988.820327777779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45988.820327777779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45988.820327777779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45988.820327777779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45988.820327777779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45988.820327777779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45988.820327777779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45988.820327777779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45988.820327777779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45988.820327777779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45988.820327777779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45988.820327777779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45988.820327777779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45988.820327777779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45988.820327777779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45988.820327777779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45988.820327777779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45988.820327777779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45988.820327777779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45988.820327777779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45988.820327777779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45988.820327777779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45988.820327777779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45988.820327777779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45988.820327777779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45988.820327777779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45988.820327777779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45988.820327777779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45988.820327777779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45988.820327777779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45988.820327777779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45988.820327777779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45988.820327777779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45988.820327777779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45988.820327777779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45988.820327777779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45988.820327777779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45988.820327777779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45988.820327777779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45988.820327777779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45988.820327777779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45988.820327777779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45988.820327777779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45988.820327777779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45988.820327777779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45988.820327777779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45988.820327777779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45988.820327777779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45988.820327777779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45988.820327777779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45988.820327777779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45988.820327777779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45988.820327777779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45988.820327777779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45988.820327777779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45988.820327777779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45988.820327777779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45988.820327777779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45988.820327777779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45988.820327777779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45988.820327777779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45988.820327777779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45988.820327777779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45988.820327777779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45988.820327777779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45988.820327777779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45988.820327777779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45988.820327777779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45988.820327777779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45988.820327777779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45988.820327777779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45988.820327777779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45988.820327777779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45988.820327777779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45988.820327777779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45988.820327777779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45988.820327777779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45988.820327777779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45988.820327777779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45988.820327777779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45988.820327777779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45988.820327777779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45988.820327777779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45988.820327777779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45988.820327777779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45988.820327777779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45988.820327777779</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A5" sqref="A4: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285.33961018518312</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45988.820327662041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45988.820327662041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45988.820327662041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45988.820327777779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45988.820327777779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45988.820327777779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45988.820327777779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45988.820327777779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45988.820327777779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45988.820327777779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45988.820327777779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45988.820327777779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45988.820327777779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45988.820327777779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45988.820327777779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45988.820327777779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45988.820327777779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45988.820327777779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45988.820327777779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45988.820327777779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45988.820327777779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45988.820327777779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45988.820327777779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45988.820327777779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45988.820327777779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45988.820327777779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45988.820327777779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45988.820327777779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45988.820327777779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45988.820327777779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45988.820327777779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45988.820327777779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45988.820327777779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45988.820327777779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45988.820327777779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45988.820327777779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45988.820327777779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45988.820327777779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45988.820327777779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45988.820327777779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45988.820327777779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45988.820327777779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45988.820327777779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45988.820327777779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45988.820327777779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45988.820327777779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45988.820327777779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45988.820327777779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45988.820327777779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45988.820327777779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45988.820327777779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45988.820327777779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45988.820327777779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45988.820327777779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45988.820327777779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45988.820327777779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45988.820327777779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45988.820327777779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45988.820327777779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45988.820327777779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45988.820327777779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45988.820327777779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45988.820327777779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45988.820327777779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45988.820327777779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45988.820327777779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45988.820327777779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45988.820327777779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45988.820327777779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45988.820327777779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45988.820327777779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45988.820327777779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45988.820327777779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45988.820327777779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45988.820327777779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45988.820327777779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45988.820327777779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45988.820327777779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45988.820327777779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45988.820327777779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45988.820327777779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45988.820327777779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45988.820327777779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45988.820327777779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45988.820327777779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45988.820327777779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45988.820327777779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45988.820327777779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45988.820327777779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45988.820327777779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45988.820327777779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45988.820327777779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45988.820327777779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45988.820327777779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45988.820327777779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45988.820327777779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45988.820327777779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45988.820327777779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45988.820327777779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45988.820327777779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45988.820327777779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45988.820327777779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45988.820327777779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45988.820327777779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45988.820327777779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45988.820327777779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45988.820327777779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45988.820327777779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45988.820327777779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45988.820327777779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45988.820327777779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45988.820327777779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45988.820327777779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45988.820327777779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45988.820327777779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45988.820327777779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45988.820327777779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45988.820327777779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45988.820327777779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45988.820327777779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45988.820327777779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45988.820327777779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45988.820327777779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45988.820327777779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45988.820327777779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45988.820327777779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45988.820327777779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45988.820327777779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45988.820327777779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45988.820327777779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45988.820327777779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45988.820327777779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45988.820327777779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45988.820327777779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45988.820327777779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45988.820327777779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45988.820327777779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45988.820327777779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45988.820327777779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45988.820327777779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45988.820327777779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45988.820327777779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45988.820327777779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45988.820327777779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45988.820327777779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45988.820327777779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45988.820327777779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45988.820327777779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45988.820327777779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45988.820327777779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45988.820327777779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45988.820327777779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45988.820327777779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45988.820327777779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45988.820327777779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45988.820327777779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45988.820327777779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45988.820327777779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45988.820327777779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45988.820327777779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45988.820327777779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45988.820327777779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45988.820327777779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45988.820327777779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45988.820327777779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45988.820327777779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45988.820327777779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45988.820327777779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45988.820327777779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45988.820327777779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45988.820327777779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45988.820327777779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45988.820327777779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45988.820327777779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45988.820327777779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45988.820327777779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45988.820327777779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45988.820327777779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45988.820327777779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45988.820327777779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45988.820327777779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45988.820327777779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45988.820327777779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45988.820327777779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45988.820327777779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45988.820327777779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45988.820327777779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45988.820327777779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45988.820327777779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45988.820327777779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45988.820327777779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45988.820327777779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45988.820327777779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45988.820327777779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45988.820327777779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45988.820327777779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45988.820327777779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45988.820327777779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45988.820327777779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45988.820327777779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45988.820327777779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45988.820327777779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45988.820327777779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45988.820327777779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45988.820327777779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45988.820327777779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45988.820327777779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45988.820327777779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45988.820327777779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45988.820327777779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45988.820327777779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45988.820327777779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45988.820327777779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45988.820327777779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45988.820327777779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45988.820327777779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45988.820327777779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45988.820327777779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45988.820327777779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45988.820327777779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45988.820327777779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45988.820327777779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45988.820327777779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45988.820327777779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45988.820327777779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45988.820327777779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45988.820327777779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45988.820327777779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45988.820327777779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45988.820327777779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45988.820327777779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45988.820327777779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45988.820327777779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45988.820327777779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45988.820327777779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45988.820327777779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45988.820327777779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45988.820327777779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45988.820327777779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45988.820327777779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45988.820327777779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45988.820327777779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45988.820327777779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45988.820327777779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45988.820327777779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45988.820327777779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45988.820327777779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45988.820327777779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45988.820327777779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45988.820327777779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45988.820327777779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45988.820327777779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45988.820327777779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45988.820327777779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45988.820327777779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45988.820327777779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45988.820327777779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45988.820327777779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45988.820327777779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45988.820327777779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45988.820327777779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45988.820327777779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45988.820327777779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45988.820327777779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45988.820327777779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45988.820327777779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45988.820327777779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45988.820327777779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45988.820327777779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45988.820327777779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45988.820327777779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45988.820327777779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45988.820327777779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45988.820327777779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45988.820327777779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45988.820327777779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45988.820327777779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45988.820327777779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45988.820327777779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45988.820327777779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45988.820327777779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45988.820327777779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45988.820327777779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45988.820327777779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45988.820327777779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45988.820327777779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45988.820327777779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45988.820327777779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45988.820327777779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45988.820327777779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45988.820327777779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45988.820327777779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45988.820327777779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45988.820327777779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45988.820327777779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45988.820327777779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45988.820327777779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45988.820327777779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45988.820327777779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45988.820327777779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45988.820327777779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45988.820327777779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45988.820327777779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45988.820327777779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45988.820327777779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45988.820327777779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45988.820327777779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45988.820327777779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45988.820327777779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45988.820327777779</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96.988267592591001</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62.631450462962675</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40.159216666666907</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7.4470290509270853</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19" ca="1" si="2">IFERROR(NOW()-F6,"")</f>
        <v>45988.820327662041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45988.820327662041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45988.820327662041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45988.820327662041</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44">
        <f t="shared" ca="1" si="2"/>
        <v>45988.820327662041</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44">
        <f t="shared" ca="1" si="2"/>
        <v>45988.820327662041</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44">
        <f t="shared" ca="1" si="2"/>
        <v>45988.820327662041</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44">
        <f t="shared" ca="1" si="2"/>
        <v>45988.820327662041</v>
      </c>
      <c r="H13" s="38"/>
      <c r="I13" s="37" t="str">
        <f>IFERROR(VLOOKUP(D13,DB!A:F,6,0),"")</f>
        <v/>
      </c>
      <c r="J13" s="37" t="str">
        <f>IFERROR(VLOOKUP(D13,DB!A:G,7,0),"")</f>
        <v/>
      </c>
      <c r="K13" s="37"/>
      <c r="L13" s="37" t="str">
        <f>IFERROR(VLOOKUP(D13,DB!A:I,9,0),"")</f>
        <v/>
      </c>
    </row>
    <row r="14" spans="1:13">
      <c r="A14" s="37"/>
      <c r="B14" s="37" t="str">
        <f>IFERROR(VLOOKUP(D14,DB!A:K,11,0),"")</f>
        <v/>
      </c>
      <c r="C14" s="37"/>
      <c r="D14" s="155"/>
      <c r="E14" s="37"/>
      <c r="F14" s="38"/>
      <c r="G14" s="144">
        <f t="shared" ca="1" si="2"/>
        <v>45988.820327662041</v>
      </c>
      <c r="H14" s="38"/>
      <c r="I14" s="37" t="str">
        <f>IFERROR(VLOOKUP(D14,DB!A:F,6,0),"")</f>
        <v/>
      </c>
      <c r="J14" s="37" t="str">
        <f>IFERROR(VLOOKUP(D14,DB!A:G,7,0),"")</f>
        <v/>
      </c>
      <c r="K14" s="37"/>
      <c r="L14" s="37" t="str">
        <f>IFERROR(VLOOKUP(D14,DB!A:I,9,0),"")</f>
        <v/>
      </c>
    </row>
    <row r="15" spans="1:13">
      <c r="A15" s="37"/>
      <c r="B15" s="37" t="str">
        <f>IFERROR(VLOOKUP(D15,DB!A:K,11,0),"")</f>
        <v/>
      </c>
      <c r="C15" s="37"/>
      <c r="D15" s="155"/>
      <c r="E15" s="37"/>
      <c r="F15" s="38"/>
      <c r="G15" s="144">
        <f t="shared" ca="1" si="2"/>
        <v>45988.820327662041</v>
      </c>
      <c r="H15" s="38"/>
      <c r="I15" s="37" t="str">
        <f>IFERROR(VLOOKUP(D15,DB!A:F,6,0),"")</f>
        <v/>
      </c>
      <c r="J15" s="37" t="str">
        <f>IFERROR(VLOOKUP(D15,DB!A:G,7,0),"")</f>
        <v/>
      </c>
      <c r="K15" s="37"/>
      <c r="L15" s="37" t="str">
        <f>IFERROR(VLOOKUP(D15,DB!A:I,9,0),"")</f>
        <v/>
      </c>
    </row>
    <row r="16" spans="1:13">
      <c r="A16" s="37"/>
      <c r="B16" s="37" t="str">
        <f>IFERROR(VLOOKUP(D16,DB!A:K,11,0),"")</f>
        <v/>
      </c>
      <c r="C16" s="37"/>
      <c r="D16" s="155"/>
      <c r="E16" s="37"/>
      <c r="F16" s="38"/>
      <c r="G16" s="144">
        <f t="shared" ca="1" si="2"/>
        <v>45988.820327662041</v>
      </c>
      <c r="H16" s="38"/>
      <c r="I16" s="37" t="str">
        <f>IFERROR(VLOOKUP(D16,DB!A:F,6,0),"")</f>
        <v/>
      </c>
      <c r="J16" s="37" t="str">
        <f>IFERROR(VLOOKUP(D16,DB!A:G,7,0),"")</f>
        <v/>
      </c>
      <c r="K16" s="37"/>
      <c r="L16" s="37" t="str">
        <f>IFERROR(VLOOKUP(D16,DB!A:I,9,0),"")</f>
        <v/>
      </c>
    </row>
    <row r="17" spans="1:12">
      <c r="A17" s="37"/>
      <c r="B17" s="37" t="str">
        <f>IFERROR(VLOOKUP(D17,DB!A:K,11,0),"")</f>
        <v/>
      </c>
      <c r="C17" s="37"/>
      <c r="D17" s="155"/>
      <c r="E17" s="37"/>
      <c r="F17" s="38"/>
      <c r="G17" s="144">
        <f t="shared" ca="1" si="2"/>
        <v>45988.820327662041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45988.820327662041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45988.820327662041</v>
      </c>
      <c r="H19" s="38"/>
      <c r="I19" s="37" t="str">
        <f>IFERROR(VLOOKUP(D19,DB!A:F,6,0),"")</f>
        <v/>
      </c>
      <c r="J19" s="37" t="str">
        <f>IFERROR(VLOOKUP(D19,DB!A:G,7,0),"")</f>
        <v/>
      </c>
      <c r="K19" s="37"/>
      <c r="L19" s="37" t="str">
        <f>IFERROR(VLOOKUP(D19,DB!A:I,9,0),"")</f>
        <v/>
      </c>
    </row>
    <row r="20" spans="1:12">
      <c r="A20" s="37"/>
      <c r="B20" s="151" t="str">
        <f>IFERROR(VLOOKUP(D20,DB!A:K,11,0),"")</f>
        <v/>
      </c>
      <c r="C20" s="37"/>
      <c r="D20" s="37"/>
      <c r="E20" s="37"/>
      <c r="F20" s="38"/>
      <c r="G20" s="144">
        <f ca="1">IFERROR(NOW()-F20,"")</f>
        <v>45988.820327662041</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44">
        <f ca="1">IFERROR(NOW()-F21,"")</f>
        <v>45988.820327662041</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44">
        <f ca="1">IFERROR(NOW()-F22,"")</f>
        <v>45988.820327662041</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44">
        <f ca="1">IFERROR(NOW()-F23,"")</f>
        <v>45988.820327662041</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44">
        <f ca="1">IFERROR(NOW()-F24,"")</f>
        <v>45988.820327662041</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44">
        <f ca="1">IFERROR(NOW()-F25,"")</f>
        <v>45988.820327662041</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44">
        <f ca="1">IFERROR(NOW()-F26,"")</f>
        <v>45988.820327662041</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44">
        <f ca="1">IFERROR(NOW()-F27,"")</f>
        <v>45988.820327662041</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44">
        <f ca="1">IFERROR(NOW()-F28,"")</f>
        <v>45988.820327662041</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44">
        <f ca="1">IFERROR(NOW()-F29,"")</f>
        <v>45988.820327662041</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44">
        <f ca="1">IFERROR(NOW()-F30,"")</f>
        <v>45988.820327662041</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44">
        <f ca="1">IFERROR(NOW()-F31,"")</f>
        <v>45988.820327662041</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44">
        <f ca="1">IFERROR(NOW()-F32,"")</f>
        <v>45988.820327662041</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44">
        <f ca="1">IFERROR(NOW()-F33,"")</f>
        <v>45988.820327662041</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44">
        <f ca="1">IFERROR(NOW()-F34,"")</f>
        <v>45988.820327662041</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44">
        <f ca="1">IFERROR(NOW()-F35,"")</f>
        <v>45988.820327662041</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44">
        <f ca="1">IFERROR(NOW()-F36,"")</f>
        <v>45988.820327662041</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44">
        <f ca="1">IFERROR(NOW()-F37,"")</f>
        <v>45988.820327662041</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44">
        <f ca="1">IFERROR(NOW()-F38,"")</f>
        <v>45988.820327662041</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44">
        <f ca="1">IFERROR(NOW()-F39,"")</f>
        <v>45988.820327662041</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44">
        <f ca="1">IFERROR(NOW()-F40,"")</f>
        <v>45988.820327662041</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44">
        <f ca="1">IFERROR(NOW()-F41,"")</f>
        <v>45988.820327662041</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44">
        <f ca="1">IFERROR(NOW()-F42,"")</f>
        <v>45988.820327662041</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44">
        <f ca="1">IFERROR(NOW()-F43,"")</f>
        <v>45988.820327662041</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44">
        <f ca="1">IFERROR(NOW()-F44,"")</f>
        <v>45988.820327662041</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44">
        <f ca="1">IFERROR(NOW()-F45,"")</f>
        <v>45988.820327662041</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44">
        <f ca="1">IFERROR(NOW()-F46,"")</f>
        <v>45988.820327662041</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44">
        <f ca="1">IFERROR(NOW()-F47,"")</f>
        <v>45988.820327662041</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44">
        <f ca="1">IFERROR(NOW()-F48,"")</f>
        <v>45988.820327662041</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44">
        <f ca="1">IFERROR(NOW()-F49,"")</f>
        <v>45988.820327662041</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44">
        <f ca="1">IFERROR(NOW()-F50,"")</f>
        <v>45988.820327662041</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44">
        <f ca="1">IFERROR(NOW()-F51,"")</f>
        <v>45988.820327662041</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44">
        <f ca="1">IFERROR(NOW()-F52,"")</f>
        <v>45988.820327662041</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44">
        <f ca="1">IFERROR(NOW()-F53,"")</f>
        <v>45988.820327662041</v>
      </c>
      <c r="H53" s="38"/>
      <c r="I53" s="151" t="str">
        <f>IFERROR(VLOOKUP(D53,DB!A:F,6,0),"")</f>
        <v/>
      </c>
      <c r="J53" s="151" t="str">
        <f>IFERROR(VLOOKUP(D53,DB!A:G,7,0),"")</f>
        <v/>
      </c>
      <c r="K53" s="37"/>
      <c r="L53" s="151" t="str">
        <f>IFERROR(VLOOKUP(D53,DB!A:I,9,0),"")</f>
        <v/>
      </c>
    </row>
    <row r="54" spans="1:12">
      <c r="A54" s="103"/>
      <c r="B54" s="103"/>
      <c r="C54" s="103"/>
      <c r="D54" s="103"/>
      <c r="E54" s="103"/>
      <c r="F54" s="150"/>
      <c r="G54" s="105"/>
      <c r="H54" s="150"/>
      <c r="I54" s="103"/>
      <c r="J54" s="103"/>
      <c r="K54" s="103"/>
      <c r="L54" s="103"/>
    </row>
    <row r="55" spans="1:12">
      <c r="A55" s="103"/>
      <c r="B55" s="103"/>
      <c r="C55" s="103"/>
      <c r="D55" s="103"/>
      <c r="E55" s="103"/>
      <c r="F55" s="150"/>
      <c r="G55" s="105"/>
      <c r="H55" s="150"/>
      <c r="I55" s="103"/>
      <c r="J55" s="103"/>
      <c r="K55" s="103"/>
      <c r="L55" s="103"/>
    </row>
    <row r="56" spans="1:12">
      <c r="A56" s="103"/>
      <c r="B56" s="103"/>
      <c r="C56" s="103"/>
      <c r="D56" s="103"/>
      <c r="E56" s="103"/>
      <c r="F56" s="150"/>
      <c r="G56" s="105"/>
      <c r="H56" s="150"/>
      <c r="I56" s="103"/>
      <c r="J56" s="103"/>
      <c r="K56" s="103"/>
      <c r="L56" s="103"/>
    </row>
    <row r="57" spans="1:12">
      <c r="A57" s="103"/>
      <c r="B57" s="103"/>
      <c r="C57" s="103"/>
      <c r="D57" s="103"/>
      <c r="E57" s="103"/>
      <c r="F57" s="150"/>
      <c r="G57" s="105"/>
      <c r="H57" s="150"/>
      <c r="I57" s="103"/>
      <c r="J57" s="103"/>
      <c r="K57" s="103"/>
      <c r="L57" s="103"/>
    </row>
    <row r="58" spans="1:12">
      <c r="A58" s="103"/>
      <c r="B58" s="103"/>
      <c r="C58" s="103"/>
      <c r="D58" s="103"/>
      <c r="E58" s="103"/>
      <c r="F58" s="150"/>
      <c r="G58" s="105"/>
      <c r="H58" s="150"/>
      <c r="I58" s="103"/>
      <c r="J58" s="103"/>
      <c r="K58" s="103"/>
      <c r="L58" s="103"/>
    </row>
    <row r="59" spans="1:12">
      <c r="A59" s="103"/>
      <c r="B59" s="103"/>
      <c r="C59" s="103"/>
      <c r="D59" s="103"/>
      <c r="E59" s="103"/>
      <c r="F59" s="150"/>
      <c r="G59" s="105"/>
      <c r="H59" s="150"/>
      <c r="I59" s="103"/>
      <c r="J59" s="103"/>
      <c r="K59" s="103"/>
      <c r="L59" s="103"/>
    </row>
    <row r="60" spans="1:12">
      <c r="A60" s="103"/>
      <c r="B60" s="103"/>
      <c r="C60" s="103"/>
      <c r="D60" s="103"/>
      <c r="E60" s="103"/>
      <c r="F60" s="150"/>
      <c r="G60" s="105"/>
      <c r="H60" s="150"/>
      <c r="I60" s="103"/>
      <c r="J60" s="103"/>
      <c r="K60" s="103"/>
      <c r="L60" s="103"/>
    </row>
    <row r="61" spans="1:12">
      <c r="A61" s="103"/>
      <c r="B61" s="103"/>
      <c r="C61" s="103"/>
      <c r="D61" s="103"/>
      <c r="E61" s="103"/>
      <c r="F61" s="150"/>
      <c r="G61" s="105"/>
      <c r="H61" s="150"/>
      <c r="I61" s="103"/>
      <c r="J61" s="103"/>
      <c r="K61" s="103"/>
      <c r="L61" s="103"/>
    </row>
    <row r="62" spans="1:12">
      <c r="A62" s="103"/>
      <c r="B62" s="103"/>
      <c r="C62" s="103"/>
      <c r="D62" s="103"/>
      <c r="E62" s="103"/>
      <c r="F62" s="150"/>
      <c r="G62" s="105"/>
      <c r="H62" s="150"/>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39128</v>
      </c>
      <c r="B2" s="80" t="s">
        <v>5398</v>
      </c>
      <c r="C2" s="125">
        <v>1</v>
      </c>
      <c r="D2" s="124" t="s">
        <v>35266</v>
      </c>
      <c r="E2" s="146" t="s">
        <v>39021</v>
      </c>
      <c r="F2"/>
      <c r="G2" s="72">
        <f ca="1">IFERROR(NOW()-F2,"-")</f>
        <v>45988.820327662041</v>
      </c>
      <c r="H2" s="147">
        <v>45988.686666666668</v>
      </c>
      <c r="I2" s="124" t="str">
        <f>IFERROR(VLOOKUP(D2,DB!A:F,6,0),"")</f>
        <v>Generator-SG</v>
      </c>
      <c r="J2" s="124" t="str">
        <f>IFERROR(VLOOKUP(D2,DB!A:G,7,0),"")</f>
        <v>Dead</v>
      </c>
      <c r="K2" s="127" t="s">
        <v>39129</v>
      </c>
      <c r="L2" s="128" t="str">
        <f>IFERROR(VLOOKUP(D2,DB!A:I,9,0),"")</f>
        <v>Latis</v>
      </c>
    </row>
    <row r="3" spans="1:16382" ht="31.5" customHeight="1">
      <c r="A3" s="126" t="s">
        <v>39130</v>
      </c>
      <c r="B3" s="124" t="str">
        <f>IFERROR(VLOOKUP(D3,DB!A:K,11,0),"")</f>
        <v>R6</v>
      </c>
      <c r="C3" s="125">
        <v>1</v>
      </c>
      <c r="D3" s="124" t="s">
        <v>34130</v>
      </c>
      <c r="E3" s="124" t="s">
        <v>39131</v>
      </c>
      <c r="F3" s="126">
        <v>45988.798842592594</v>
      </c>
      <c r="G3" s="72">
        <f ca="1">IFERROR(NOW()-F3,"-")</f>
        <v>2.1485069446498528E-2</v>
      </c>
      <c r="H3" s="126">
        <v>45988.763113425928</v>
      </c>
      <c r="I3" s="124" t="str">
        <f>IFERROR(VLOOKUP(D3,DB!A:F,6,0),"")</f>
        <v>SCECO</v>
      </c>
      <c r="J3" s="124" t="str">
        <f>IFERROR(VLOOKUP(D3,DB!A:G,7,0),"")</f>
        <v>Dead</v>
      </c>
      <c r="K3" s="127" t="s">
        <v>39132</v>
      </c>
      <c r="L3" s="128" t="str">
        <f>IFERROR(VLOOKUP(D3,DB!A:I,9,0),"")</f>
        <v>Latis</v>
      </c>
    </row>
    <row r="4" spans="1:16382" ht="31.5" customHeight="1">
      <c r="A4" s="126" t="s">
        <v>39133</v>
      </c>
      <c r="B4" s="124" t="str">
        <f>IFERROR(VLOOKUP(D4,DB!A:K,11,0),"")</f>
        <v>R6</v>
      </c>
      <c r="C4" s="125">
        <v>1</v>
      </c>
      <c r="D4" s="124" t="s">
        <v>29367</v>
      </c>
      <c r="E4" s="124" t="s">
        <v>39131</v>
      </c>
      <c r="F4" s="126">
        <v>45988.798425925925</v>
      </c>
      <c r="G4" s="72">
        <f ca="1">IFERROR(NOW()-F4,"-")</f>
        <v>2.1901736115978565E-2</v>
      </c>
      <c r="H4" s="126">
        <v>45988.772233796299</v>
      </c>
      <c r="I4" s="124" t="str">
        <f>IFERROR(VLOOKUP(D4,DB!A:F,6,0),"")</f>
        <v>SCECO</v>
      </c>
      <c r="J4" s="124" t="str">
        <f>IFERROR(VLOOKUP(D4,DB!A:G,7,0),"")</f>
        <v>Dead+No BB Design</v>
      </c>
      <c r="K4" s="127" t="s">
        <v>39134</v>
      </c>
      <c r="L4" s="128" t="str">
        <f>IFERROR(VLOOKUP(D4,DB!A:I,9,0),"")</f>
        <v>Latis</v>
      </c>
    </row>
    <row r="5" spans="1:16382" ht="31.5" customHeight="1">
      <c r="A5"/>
      <c r="B5"/>
      <c r="C5" s="125"/>
      <c r="D5" s="124"/>
      <c r="E5" s="106"/>
      <c r="F5"/>
      <c r="G5" s="72">
        <f ca="1">IFERROR(NOW()-F5,"-")</f>
        <v>45988.820327662041</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45988.820327662041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45988.820327662041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45988.820327662041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45988.820327662041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45988.820327662041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45988.820327662041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45988.820327662041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45988.820327662041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45988.820327662041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45988.820327662041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45988.820327662041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45988.820327662041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45988.820327662041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45988.820327662041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45988.820327662041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45988.820327662041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45988.820327662041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45988.820327662041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45988.820327662041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45988.820327662041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45988.820327662041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45988.820327662041</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2 E5: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2025-11-27T16:43:15Z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