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0"/>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745" documentId="13_ncr:1_{F6CB121F-512D-4AA6-A0C1-0FB36C537598}" xr6:coauthVersionLast="47" xr6:coauthVersionMax="47" xr10:uidLastSave="{992CC3C8-51E0-4ACC-98F0-2BDCD6D7E08B}"/>
  <bookViews>
    <workbookView xWindow="-109" yWindow="-109" windowWidth="26301" windowHeight="14169" firstSheet="5"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4" l="1"/>
  <c r="I3" i="4"/>
  <c r="J3" i="4"/>
  <c r="I4" i="4"/>
  <c r="J4" i="4"/>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I3" i="5"/>
  <c r="B2" i="6"/>
  <c r="G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<sst xmlns="http://schemas.openxmlformats.org/spreadsheetml/2006/main" count="179038" uniqueCount="39111">
  <si>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</si>
  <si>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</si>
  <si>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</si>
  <si>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</si>
  <si>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</si>
  <si>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</si>
  <si>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</si>
  <si>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</si>
  <si>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</si>
  <si>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</si>
  <si>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</si>
  <si>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</si>
  <si>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</si>
  <si>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</si>
  <si>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</si>
  <si>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</si>
  <si>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</si>
  <si>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</si>
  <si>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</si>
  <si>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</si>
  <si>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</si>
  <si>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</si>
  <si>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</si>
  <si>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</si>
  <si>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</si>
  <si>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</si>
  <si>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</si>
  <si>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</si>
  <si>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</si>
  <si>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</si>
  <si>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</si>
  <si>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</si>
  <si>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</si>
  <si>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</si>
  <si>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</si>
  <si>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</si>
  <si>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</si>
  <si>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</si>
  <si>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</si>
  <si>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</si>
  <si>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</si>
  <si>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</si>
  <si>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</si>
  <si>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</si>
  <si>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</si>
  <si>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</si>
  <si>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</si>
  <si>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</si>
  <si>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</si>
  <si>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</si>
  <si>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</si>
  <si>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</si>
  <si>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</si>
  <si>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</si>
  <si>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</si>
  <si>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</si>
  <si>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</si>
  <si>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</si>
  <si>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</si>
  <si>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</si>
  <si>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</si>
  <si>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</si>
  <si>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</si>
  <si>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</si>
  <si>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</si>
  <si>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</si>
  <si>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</si>
  <si>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</si>
  <si>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</si>
  <si>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</si>
  <si>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</si>
  <si>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</si>
  <si>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</si>
  <si>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</si>
  <si>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</si>
  <si>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</si>
  <si>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</si>
  <si>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</si>
  <si>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</si>
  <si>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</si>
  <si>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</si>
  <si>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</si>
  <si>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</si>
  <si>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</si>
  <si>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</si>
  <si>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</si>
  <si>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</si>
  <si>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</si>
  <si>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</si>
  <si>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</si>
  <si>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</si>
  <si>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</si>
  <si>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</si>
  <si>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</si>
  <si>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</si>
  <si>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</si>
  <si>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</si>
  <si>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</si>
  <si>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</si>
  <si>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</si>
  <si>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</si>
  <si>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</si>
  <si>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</si>
  <si>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</si>
  <si>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</si>
  <si>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</si>
  <si>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</si>
  <si>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</si>
  <si>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</si>
  <si>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</si>
  <si>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</si>
  <si>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</si>
  <si>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</si>
  <si>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</si>
  <si>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</si>
  <si>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</si>
  <si>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</si>
  <si>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</si>
  <si>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</si>
  <si>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</si>
  <si>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</si>
  <si>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</si>
  <si>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</si>
  <si>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</si>
  <si>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</si>
  <si>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</si>
  <si>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</si>
  <si>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</si>
  <si>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</si>
  <si>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</si>
  <si>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</si>
  <si>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</si>
  <si>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</si>
  <si>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</si>
  <si>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</si>
  <si>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</si>
  <si>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</si>
  <si>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</si>
  <si>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</si>
  <si>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</si>
  <si>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</si>
  <si>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</si>
  <si>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</si>
  <si>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</si>
  <si>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</si>
  <si>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</si>
  <si>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</si>
  <si>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</si>
  <si>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</si>
  <si>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</si>
  <si>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</si>
  <si>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</si>
  <si>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</si>
  <si>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</si>
  <si>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</si>
  <si>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</si>
  <si>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</si>
  <si>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</si>
  <si>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</si>
  <si>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</si>
  <si>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</si>
  <si>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</si>
  <si>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</si>
  <si>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</si>
  <si>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</si>
  <si>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</si>
  <si>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</si>
  <si>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</si>
  <si>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</si>
  <si>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</si>
  <si>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</si>
  <si>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</si>
  <si>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</si>
  <si>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</si>
  <si>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</si>
  <si>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</si>
  <si>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</si>
  <si>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</si>
  <si>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</si>
  <si>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</si>
  <si>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</si>
  <si>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</si>
  <si>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</si>
  <si>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</si>
  <si>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</si>
  <si>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</si>
  <si>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</si>
  <si>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</si>
  <si>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</si>
  <si>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</si>
  <si>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</si>
  <si>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</si>
  <si>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</si>
  <si>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</si>
  <si>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</si>
  <si>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</si>
  <si>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</si>
  <si>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</si>
  <si>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</si>
  <si>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</si>
  <si>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</si>
  <si>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</si>
  <si>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</si>
  <si>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</si>
  <si>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</si>
  <si>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</si>
  <si>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</si>
  <si>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</si>
  <si>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</si>
  <si>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</si>
  <si>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</si>
  <si>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</si>
  <si>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</si>
  <si>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</si>
  <si>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</si>
  <si>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</si>
  <si>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</si>
  <si>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</si>
  <si>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</si>
  <si>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</si>
  <si>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</si>
  <si>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</si>
  <si>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</si>
  <si>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</si>
  <si>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</si>
  <si>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</si>
  <si>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</si>
  <si>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</si>
  <si>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</si>
  <si>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</si>
  <si>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</si>
  <si>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</si>
  <si>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</si>
  <si>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</si>
  <si>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</si>
  <si>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</si>
  <si>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</si>
  <si>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</si>
  <si>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</si>
  <si>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</si>
  <si>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</si>
  <si>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</si>
  <si>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</si>
  <si>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</si>
  <si>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</si>
  <si>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</si>
  <si>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</si>
  <si>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</si>
  <si>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</si>
  <si>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</si>
  <si>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</si>
  <si>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</si>
  <si>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</si>
  <si>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</si>
  <si>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</si>
  <si>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</si>
  <si>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</si>
  <si>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</si>
  <si>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</si>
  <si>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</si>
  <si>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</si>
  <si>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</si>
  <si>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</si>
  <si>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</si>
  <si>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</si>
  <si>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</si>
  <si>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</si>
  <si>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</si>
  <si>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</si>
  <si>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</si>
  <si>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</si>
  <si>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</si>
  <si>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</si>
  <si>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</si>
  <si>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</si>
  <si>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</si>
  <si>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</si>
  <si>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</si>
  <si>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</si>
  <si>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</si>
  <si>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</si>
  <si>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</si>
  <si>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</si>
  <si>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</si>
  <si>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</si>
  <si>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</si>
  <si>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</si>
  <si>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</si>
  <si>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</si>
  <si>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</si>
  <si>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</si>
  <si>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</si>
  <si>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</si>
  <si>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</si>
  <si>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</si>
  <si>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</si>
  <si>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</si>
  <si>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</si>
  <si>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</si>
  <si>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</si>
  <si>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</si>
  <si>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</si>
  <si>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</si>
  <si>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</si>
  <si>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</si>
  <si>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</si>
  <si>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</si>
  <si>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</si>
  <si>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</si>
  <si>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</si>
  <si>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</si>
  <si>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</si>
  <si>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</si>
  <si>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</si>
  <si>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</si>
  <si>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</si>
  <si>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</si>
  <si>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</si>
  <si>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</si>
  <si>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</si>
  <si>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</si>
  <si>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</si>
  <si>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</si>
  <si>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</si>
  <si>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</si>
  <si>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</si>
  <si>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</si>
  <si>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</si>
  <si>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</si>
  <si>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</si>
  <si>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</si>
  <si>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</si>
  <si>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</si>
  <si>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</si>
  <si>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</si>
  <si>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</si>
  <si>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</si>
  <si>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</si>
  <si>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</si>
  <si>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</si>
  <si>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</si>
  <si>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</si>
  <si>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</si>
  <si>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</si>
  <si>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</si>
  <si>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</si>
  <si>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</si>
  <si>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</si>
  <si>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</si>
  <si>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</si>
  <si>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</si>
  <si>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</si>
  <si>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</si>
  <si>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</si>
  <si>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</si>
  <si>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</si>
  <si>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</si>
  <si>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</si>
  <si>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</si>
  <si>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</si>
  <si>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</si>
  <si>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</si>
  <si>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</si>
  <si>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</si>
  <si>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</si>
  <si>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</si>
  <si>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</si>
  <si>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</si>
  <si>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</si>
  <si>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</si>
  <si>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</si>
  <si>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</si>
  <si>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</si>
  <si>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</si>
  <si>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</si>
  <si>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</si>
  <si>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</si>
  <si>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</si>
  <si>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</si>
  <si>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</si>
  <si>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</si>
  <si>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</si>
  <si>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</si>
  <si>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</si>
  <si>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</si>
  <si>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</si>
  <si>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</si>
  <si>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</si>
  <si>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</si>
  <si>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</si>
  <si>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</si>
  <si>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</si>
  <si>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</si>
  <si>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</si>
  <si>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</si>
  <si>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</si>
  <si>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</si>
  <si>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</si>
  <si>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</si>
  <si>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</si>
  <si>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</si>
  <si>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</si>
  <si>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</si>
  <si>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</si>
  <si>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</si>
  <si>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</si>
  <si>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</si>
  <si>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</si>
  <si>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</si>
  <si>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</si>
  <si>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</si>
  <si>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</si>
  <si>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</si>
  <si>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</si>
  <si>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</si>
  <si>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</si>
  <si>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</si>
  <si>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</si>
  <si>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</si>
  <si>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</si>
  <si>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</si>
  <si>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</si>
  <si>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</si>
  <si>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</si>
  <si>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</si>
  <si>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</si>
  <si>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</si>
  <si>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</si>
  <si>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</si>
  <si>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</si>
  <si>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</si>
  <si>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</si>
  <si>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</si>
  <si>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</si>
  <si>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</si>
  <si>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</si>
  <si>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</si>
  <si>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</si>
  <si>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</si>
  <si>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</si>
  <si>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</si>
  <si>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</si>
  <si>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</si>
  <si>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</si>
  <si>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</si>
  <si>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</si>
  <si>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</si>
  <si>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</si>
  <si>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</si>
  <si>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</si>
  <si>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</si>
  <si>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</si>
  <si>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</si>
  <si>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</si>
  <si>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</si>
  <si>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</si>
  <si>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</si>
  <si>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</si>
  <si>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</si>
  <si>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</si>
  <si>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</si>
  <si>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</si>
  <si>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</si>
  <si>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</si>
  <si>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</si>
  <si>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</si>
  <si>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</si>
  <si>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</si>
  <si>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</si>
  <si>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</si>
  <si>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</si>
  <si>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</si>
  <si>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</si>
  <si>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</si>
  <si>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</si>
  <si>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</si>
  <si>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</si>
  <si>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</si>
  <si>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</si>
  <si>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</si>
  <si>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</si>
  <si>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</si>
  <si>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</si>
  <si>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</si>
  <si>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</si>
  <si>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</si>
  <si>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</si>
  <si>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</si>
  <si>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</si>
  <si>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</si>
  <si>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</si>
  <si>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</si>
  <si>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</si>
  <si>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</si>
  <si>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</si>
  <si>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</si>
  <si>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</si>
  <si>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</si>
  <si>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</si>
  <si>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</si>
  <si>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</si>
  <si>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</si>
  <si>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</si>
  <si>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</si>
  <si>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</si>
  <si>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</si>
  <si>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</si>
  <si>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</si>
  <si>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</si>
  <si>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</si>
  <si>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</si>
  <si>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</si>
  <si>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</si>
  <si>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</si>
  <si>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</si>
  <si>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</si>
  <si>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</si>
  <si>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</si>
  <si>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</si>
  <si>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</si>
  <si>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</si>
  <si>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</si>
  <si>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</si>
  <si>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</si>
  <si>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</si>
  <si>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</si>
  <si>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</si>
  <si>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</si>
  <si>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</si>
  <si>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</si>
  <si>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</si>
  <si>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</si>
  <si>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</si>
  <si>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</si>
  <si>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</si>
  <si>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</si>
  <si>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</si>
  <si>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</si>
  <si>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</si>
  <si>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</si>
  <si>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</si>
  <si>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</si>
  <si>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</si>
  <si>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</si>
  <si>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</si>
  <si>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</si>
  <si>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</si>
  <si>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</si>
  <si>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</si>
  <si>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</si>
  <si>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</si>
  <si>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</si>
  <si>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</si>
  <si>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</si>
  <si>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</si>
  <si>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</si>
  <si>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</si>
  <si>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</si>
  <si>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</si>
  <si>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</si>
  <si>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</si>
  <si>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</si>
  <si>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</si>
  <si>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</si>
  <si>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</si>
  <si>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</si>
  <si>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</si>
  <si>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</si>
  <si>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</si>
  <si>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</si>
  <si>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</si>
  <si>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</si>
  <si>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</si>
  <si>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</si>
  <si>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</si>
  <si>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</si>
  <si>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</si>
  <si>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</si>
  <si>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</si>
  <si>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</si>
  <si>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</si>
  <si>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</si>
  <si>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</si>
  <si>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</si>
  <si>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</si>
  <si>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</si>
  <si>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</si>
  <si>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</si>
  <si>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</si>
  <si>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</si>
  <si>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</si>
  <si>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</si>
  <si>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</si>
  <si>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</si>
  <si>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</si>
  <si>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</si>
  <si>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</si>
  <si>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</si>
  <si>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</si>
  <si>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</si>
  <si>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</si>
  <si>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</si>
  <si>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</si>
  <si>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</si>
  <si>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</si>
  <si>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</si>
  <si>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</si>
  <si>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</si>
  <si>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</si>
  <si>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</si>
  <si>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</si>
  <si>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</si>
  <si>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</si>
  <si>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</si>
  <si>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</si>
  <si>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</si>
  <si>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</si>
  <si>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</si>
  <si>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</si>
  <si>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</si>
  <si>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</si>
  <si>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</si>
  <si>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</si>
  <si>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</si>
  <si>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</si>
  <si>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</si>
  <si>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</si>
  <si>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</si>
  <si>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</si>
  <si>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</si>
  <si>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</si>
  <si>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</si>
  <si>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</si>
  <si>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</si>
  <si>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</si>
  <si>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</si>
  <si>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</si>
  <si>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</si>
  <si>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</si>
  <si>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</si>
  <si>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</si>
  <si>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</si>
  <si>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</si>
  <si>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</si>
  <si>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</si>
  <si>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</si>
  <si>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</si>
  <si>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</si>
  <si>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</si>
  <si>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</si>
  <si>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</si>
  <si>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</si>
  <si>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</si>
  <si>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</si>
  <si>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</si>
  <si>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</si>
  <si>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</si>
  <si>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</si>
  <si>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</si>
  <si>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</si>
  <si>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</si>
  <si>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</si>
  <si>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</si>
  <si>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</si>
  <si>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</si>
  <si>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</si>
  <si>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</si>
  <si>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</si>
  <si>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</si>
  <si>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</si>
  <si>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</si>
  <si>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</si>
  <si>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</si>
  <si>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</si>
  <si>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</si>
  <si>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</si>
  <si>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</si>
  <si>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</si>
  <si>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</si>
  <si>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</si>
  <si>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</si>
  <si>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</si>
  <si>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</si>
  <si>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</si>
  <si>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</si>
  <si>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</si>
  <si>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</si>
  <si>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</si>
  <si>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</si>
  <si>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</si>
  <si>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</si>
  <si>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</si>
  <si>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</si>
  <si>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</si>
  <si>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</si>
  <si>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</si>
  <si>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</si>
  <si>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</si>
  <si>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</si>
  <si>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</si>
  <si>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</si>
  <si>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</si>
  <si>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</si>
  <si>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</si>
  <si>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</si>
  <si>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</si>
  <si>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</si>
  <si>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</si>
  <si>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</si>
  <si>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</si>
  <si>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</si>
  <si>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</si>
  <si>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</si>
  <si>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</si>
  <si>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</si>
  <si>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</si>
  <si>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</si>
  <si>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</si>
  <si>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</si>
  <si>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</si>
  <si>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</si>
  <si>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</si>
  <si>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</si>
  <si>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</si>
  <si>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</si>
  <si>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</si>
  <si>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</si>
  <si>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</si>
  <si>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</si>
  <si>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</si>
  <si>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</si>
  <si>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</si>
  <si>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</si>
  <si>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</si>
  <si>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</si>
  <si>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</si>
  <si>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</si>
  <si>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</si>
  <si>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</si>
  <si>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</si>
  <si>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</si>
  <si>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</si>
  <si>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</si>
  <si>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</si>
  <si>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</si>
  <si>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</si>
  <si>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</si>
  <si>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</si>
  <si>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</si>
  <si>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</si>
  <si>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</si>
  <si>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</si>
  <si>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</si>
  <si>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</si>
  <si>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</si>
  <si>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</si>
  <si>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</si>
  <si>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</si>
  <si>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</si>
  <si>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</si>
  <si>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</si>
  <si>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</si>
  <si>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</si>
  <si>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</si>
  <si>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</si>
  <si>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</si>
  <si>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</si>
  <si>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</si>
  <si>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</si>
  <si>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</si>
  <si>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</si>
  <si>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</si>
  <si>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</si>
  <si>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</si>
  <si>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</si>
  <si>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</si>
  <si>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</si>
  <si>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</si>
  <si>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</si>
  <si>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</si>
  <si>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</si>
  <si>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</si>
  <si>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</si>
  <si>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</si>
  <si>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</si>
  <si>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</si>
  <si>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</si>
  <si>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</si>
  <si>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</si>
  <si>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</si>
  <si>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</si>
  <si>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</si>
  <si>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</si>
  <si>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</si>
  <si>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</si>
  <si>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</si>
  <si>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</si>
  <si>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</si>
  <si>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</si>
  <si>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</si>
  <si>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</si>
  <si>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</si>
  <si>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</si>
  <si>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</si>
  <si>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</si>
  <si>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</si>
  <si>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</si>
  <si>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</si>
  <si>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</si>
  <si>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</si>
  <si>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</si>
  <si>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</si>
  <si>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</si>
  <si>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</si>
  <si>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</si>
  <si>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</si>
  <si>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</si>
  <si>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</si>
  <si>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</si>
  <si>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</si>
  <si>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</si>
  <si>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</si>
  <si>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</si>
  <si>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</si>
  <si>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</si>
  <si>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</si>
  <si>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</si>
  <si>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</si>
  <si>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</si>
  <si>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</si>
  <si>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</si>
  <si>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</si>
  <si>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</si>
  <si>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</si>
  <si>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</si>
  <si>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</si>
  <si>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</si>
  <si>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</si>
  <si>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</si>
  <si>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</si>
  <si>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</si>
  <si>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</si>
  <si>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</si>
  <si>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</si>
  <si>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</si>
  <si>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</si>
  <si>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</si>
  <si>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</si>
  <si>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</si>
  <si>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</si>
  <si>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</si>
  <si>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</si>
  <si>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</si>
  <si>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</si>
  <si>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</si>
  <si>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</si>
  <si>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</si>
  <si>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</si>
  <si>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</si>
  <si>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</si>
  <si>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</si>
  <si>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</si>
  <si>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</si>
  <si>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</si>
  <si>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</si>
  <si>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</si>
  <si>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</si>
  <si>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</si>
  <si>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</si>
  <si>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</si>
  <si>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</si>
  <si>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</si>
  <si>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</si>
  <si>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</si>
  <si>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</si>
  <si>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</si>
  <si>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</si>
  <si>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</si>
  <si>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</si>
  <si>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</si>
  <si>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</si>
  <si>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</si>
  <si>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</si>
  <si>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</si>
  <si>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</si>
  <si>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</si>
  <si>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</si>
  <si>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</si>
  <si>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</si>
  <si>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</si>
  <si>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</si>
  <si>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</si>
  <si>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</si>
  <si>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</si>
  <si>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</si>
  <si>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</si>
  <si>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</si>
  <si>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</si>
  <si>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</si>
  <si>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</si>
  <si>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</si>
  <si>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</si>
  <si>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</si>
  <si>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</si>
  <si>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</si>
  <si>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</si>
  <si>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</si>
  <si>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</si>
  <si>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</si>
  <si>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</si>
  <si>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</si>
  <si>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</si>
  <si>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</si>
  <si>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</si>
  <si>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</si>
  <si>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</si>
  <si>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</si>
  <si>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</si>
  <si>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</si>
  <si>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</si>
  <si>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</si>
  <si>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</si>
  <si>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</si>
  <si>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</si>
  <si>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</si>
  <si>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</si>
  <si>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</si>
  <si>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</si>
  <si>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</si>
  <si>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</si>
  <si>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</si>
  <si>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</si>
  <si>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</si>
  <si>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</si>
  <si>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</si>
  <si>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</si>
  <si>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</si>
  <si>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</si>
  <si>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</si>
  <si>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</si>
  <si>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</si>
  <si>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</si>
  <si>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</si>
  <si>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</si>
  <si>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</si>
  <si>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</si>
  <si>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</si>
  <si>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</si>
  <si>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</si>
  <si>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</si>
  <si>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</si>
  <si>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</si>
  <si>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</si>
  <si>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</si>
  <si>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</si>
  <si>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</si>
  <si>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</si>
  <si>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</si>
  <si>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</si>
  <si>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</si>
  <si>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</si>
  <si>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</si>
  <si>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</si>
  <si>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</si>
  <si>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</si>
  <si>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</si>
  <si>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</si>
  <si>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</si>
  <si>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</si>
  <si>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</si>
  <si>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</si>
  <si>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</si>
  <si>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</si>
  <si>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</si>
  <si>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</si>
  <si>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</si>
  <si>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</si>
  <si>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</si>
  <si>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</si>
  <si>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</si>
  <si>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</si>
  <si>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</si>
  <si>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</si>
  <si>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</si>
  <si>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</si>
  <si>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</si>
  <si>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</si>
  <si>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</si>
  <si>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</si>
  <si>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</si>
  <si>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</si>
  <si>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</si>
  <si>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</si>
  <si>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</si>
  <si>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</si>
  <si>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</si>
  <si>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</si>
  <si>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</si>
  <si>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</si>
  <si>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</si>
  <si>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</si>
  <si>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</si>
  <si>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</si>
  <si>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</si>
  <si>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</si>
  <si>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</si>
  <si>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</si>
  <si>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</si>
  <si>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</si>
  <si>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</si>
  <si>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</si>
  <si>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</si>
  <si>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</si>
  <si>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</si>
  <si>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</si>
  <si>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</si>
  <si>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</si>
  <si>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</si>
  <si>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</si>
  <si>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</si>
  <si>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</si>
  <si>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</si>
  <si>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</si>
  <si>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</si>
  <si>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</si>
  <si>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</si>
  <si>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</si>
  <si>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</si>
  <si>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</si>
  <si>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</si>
  <si>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</si>
  <si>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</si>
  <si>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</si>
  <si>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</si>
  <si>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</si>
  <si>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</si>
  <si>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</si>
  <si>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</si>
  <si>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</si>
  <si>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</si>
  <si>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</si>
  <si>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</si>
  <si>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</si>
  <si>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</si>
  <si>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</si>
  <si>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</si>
  <si>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</si>
  <si>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</si>
  <si>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</si>
  <si>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</si>
  <si>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</si>
  <si>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</si>
  <si>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</si>
  <si>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</si>
  <si>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</si>
  <si>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</si>
  <si>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</si>
  <si>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</si>
  <si>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</si>
  <si>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</si>
  <si>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</si>
  <si>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</si>
  <si>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</si>
  <si>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</si>
  <si>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</si>
  <si>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</si>
  <si>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</si>
  <si>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</si>
  <si>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</si>
  <si>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</si>
  <si>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</si>
  <si>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</si>
  <si>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</si>
  <si>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</si>
  <si>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</si>
  <si>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</si>
  <si>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</si>
  <si>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</si>
  <si>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</si>
  <si>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</si>
  <si>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</si>
  <si>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</si>
  <si>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</si>
  <si>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</si>
  <si>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</si>
  <si>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</si>
  <si>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</si>
  <si>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</si>
  <si>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</si>
  <si>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</si>
  <si>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</si>
  <si>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</si>
  <si>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</si>
  <si>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</si>
  <si>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</si>
  <si>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</si>
  <si>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</si>
  <si>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</si>
  <si>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</si>
  <si>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</si>
  <si>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</si>
  <si>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</si>
  <si>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</si>
  <si>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</si>
  <si>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</si>
  <si>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</si>
  <si>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</si>
  <si>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</si>
  <si>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</si>
  <si>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</si>
  <si>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</si>
  <si>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</si>
  <si>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</si>
  <si>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</si>
  <si>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</si>
  <si>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</si>
  <si>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</si>
  <si>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</si>
  <si>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</si>
  <si>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</si>
  <si>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</si>
  <si>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</si>
  <si>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</si>
  <si>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</si>
  <si>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</si>
  <si>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</si>
  <si>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</si>
  <si>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</si>
  <si>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</si>
  <si>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</si>
  <si>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</si>
  <si>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</si>
  <si>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</si>
  <si>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</si>
  <si>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</si>
  <si>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</si>
  <si>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</si>
  <si>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</si>
  <si>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</si>
  <si>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</si>
  <si>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</si>
  <si>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</si>
  <si>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</si>
  <si>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</si>
  <si>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</si>
  <si>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</si>
  <si>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</si>
  <si>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</si>
  <si>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</si>
  <si>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</si>
  <si>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</si>
  <si>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</si>
  <si>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</si>
  <si>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</si>
  <si>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</si>
  <si>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</si>
  <si>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</si>
  <si>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</si>
  <si>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</si>
  <si>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</si>
  <si>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</si>
  <si>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</si>
  <si>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</si>
  <si>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</si>
  <si>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</si>
  <si>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</si>
  <si>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</si>
  <si>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</si>
  <si>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</si>
  <si>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</si>
  <si>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</si>
  <si>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</si>
  <si>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</si>
  <si>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</si>
  <si>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</si>
  <si>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</si>
  <si>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</si>
  <si>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</si>
  <si>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</si>
  <si>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</si>
  <si>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</si>
  <si>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</si>
  <si>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</si>
  <si>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</si>
  <si>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</si>
  <si>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</si>
  <si>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</si>
  <si>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</si>
  <si>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</si>
  <si>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</si>
  <si>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</si>
  <si>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</si>
  <si>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</si>
  <si>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</si>
  <si>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</si>
  <si>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</si>
  <si>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</si>
  <si>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</si>
  <si>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</si>
  <si>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</si>
  <si>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</si>
  <si>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</si>
  <si>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</si>
  <si>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</si>
  <si>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</si>
  <si>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</si>
  <si>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</si>
  <si>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</si>
  <si>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</si>
  <si>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</si>
  <si>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</si>
  <si>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</si>
  <si>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</si>
  <si>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</si>
  <si>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</si>
  <si>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</si>
  <si>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</si>
  <si>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</si>
  <si>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</si>
  <si>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</si>
  <si>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</si>
  <si>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</si>
  <si>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</si>
  <si>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</si>
  <si>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</si>
  <si>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</si>
  <si>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</si>
  <si>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</si>
  <si>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</si>
  <si>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</si>
  <si>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</si>
  <si>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</si>
  <si>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</si>
  <si>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</si>
  <si>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</si>
  <si>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</si>
  <si>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</si>
  <si>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</si>
  <si>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</si>
  <si>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</si>
  <si>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</si>
  <si>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</si>
  <si>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</si>
  <si>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</si>
  <si>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</si>
  <si>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</si>
  <si>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</si>
  <si>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</si>
  <si>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</si>
  <si>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</si>
  <si>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</si>
  <si>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</si>
  <si>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</si>
  <si>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</si>
  <si>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</si>
  <si>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</si>
  <si>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</si>
  <si>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</si>
  <si>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</si>
  <si>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</si>
  <si>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</si>
  <si>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</si>
  <si>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</si>
  <si>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</si>
  <si>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</si>
  <si>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</si>
  <si>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</si>
  <si>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</si>
  <si>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</si>
  <si>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</si>
  <si>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</si>
  <si>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</si>
  <si>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</si>
  <si>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</si>
  <si>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</si>
  <si>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</si>
  <si>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</si>
  <si>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</si>
  <si>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</si>
  <si>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</si>
  <si>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</si>
  <si>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</si>
  <si>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</si>
  <si>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</si>
  <si>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</si>
  <si>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</si>
  <si>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</si>
  <si>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</si>
  <si>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</si>
  <si>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</si>
  <si>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</si>
  <si>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</si>
  <si>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</si>
  <si>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</si>
  <si>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</si>
  <si>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</si>
  <si>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</si>
  <si>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</si>
  <si>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</si>
  <si>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</si>
  <si>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</si>
  <si>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</si>
  <si>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</si>
  <si>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</si>
  <si>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</si>
  <si>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</si>
  <si>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</si>
  <si>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</si>
  <si>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</si>
  <si>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</si>
  <si>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</si>
  <si>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</si>
  <si>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</si>
  <si>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</si>
  <si>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</si>
  <si>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</si>
  <si>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</si>
  <si>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</si>
  <si>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</si>
  <si>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</si>
  <si>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</si>
  <si>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</si>
  <si>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</si>
  <si>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</si>
  <si>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</si>
  <si>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</si>
  <si>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</si>
  <si>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</si>
  <si>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</si>
  <si>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</si>
  <si>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</si>
  <si>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</si>
  <si>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</si>
  <si>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</si>
  <si>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</si>
  <si>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</si>
  <si>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</si>
  <si>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</si>
  <si>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</si>
  <si>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</si>
  <si>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</si>
  <si>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</si>
  <si>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</si>
  <si>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</si>
  <si>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</si>
  <si>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</si>
  <si>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</si>
  <si>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</si>
  <si>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</si>
  <si>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</si>
  <si>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</si>
  <si>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</si>
  <si>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</si>
  <si>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</si>
  <si>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</si>
  <si>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</si>
  <si>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</si>
  <si>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</si>
  <si>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</si>
  <si>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</si>
  <si>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</si>
  <si>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</si>
  <si>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</si>
  <si>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</si>
  <si>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</si>
  <si>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</si>
  <si>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</si>
  <si>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</si>
  <si>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</si>
  <si>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</si>
  <si>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</si>
  <si>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</si>
  <si>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</si>
  <si>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</si>
  <si>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</si>
  <si>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</si>
  <si>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</si>
  <si>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</si>
  <si>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</si>
  <si>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</si>
  <si>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</si>
  <si>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</si>
  <si>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</si>
  <si>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</si>
  <si>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</si>
  <si>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</si>
  <si>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</si>
  <si>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</si>
  <si>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</si>
  <si>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</si>
  <si>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</si>
  <si>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</si>
  <si>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</si>
  <si>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</si>
  <si>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</si>
  <si>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</si>
  <si>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</si>
  <si>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</si>
  <si>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</si>
  <si>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</si>
  <si>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</si>
  <si>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</si>
  <si>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</si>
  <si>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</si>
  <si>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</si>
  <si>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</si>
  <si>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</si>
  <si>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</si>
  <si>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</si>
  <si>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</si>
  <si>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</si>
  <si>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</si>
  <si>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</si>
  <si>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</si>
  <si>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</si>
  <si>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</si>
  <si>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</si>
  <si>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</si>
  <si>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</si>
  <si>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</si>
  <si>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</si>
  <si>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</si>
  <si>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</si>
  <si>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</si>
  <si>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</si>
  <si>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</si>
  <si>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</si>
  <si>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</si>
  <si>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</si>
  <si>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</si>
  <si>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</si>
  <si>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</si>
  <si>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</si>
  <si>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</si>
  <si>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</si>
  <si>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</si>
  <si>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</si>
  <si>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</si>
  <si>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</si>
  <si>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</si>
  <si>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</si>
  <si>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</si>
  <si>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</si>
  <si>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</si>
  <si>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</si>
  <si>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</si>
  <si>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</si>
  <si>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</si>
  <si>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</si>
  <si>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</si>
  <si>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</si>
  <si>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</si>
  <si>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</si>
  <si>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</si>
  <si>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</si>
  <si>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</si>
  <si>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</si>
  <si>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</si>
  <si>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</si>
  <si>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</si>
  <si>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</si>
  <si>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</si>
  <si>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</si>
  <si>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</si>
  <si>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</si>
  <si>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</si>
  <si>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</si>
  <si>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</si>
  <si>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</si>
  <si>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</si>
  <si>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</si>
  <si>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</si>
  <si>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</si>
  <si>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</si>
  <si>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</si>
  <si>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</si>
  <si>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</si>
  <si>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</si>
  <si>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</si>
  <si>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</si>
  <si>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</si>
  <si>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</si>
  <si>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</si>
  <si>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</si>
  <si>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</si>
  <si>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</si>
  <si>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</si>
  <si>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</si>
  <si>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</si>
  <si>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</si>
  <si>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</si>
  <si>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</si>
  <si>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</si>
  <si>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</si>
  <si>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</si>
  <si>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</si>
  <si>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</si>
  <si>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</si>
  <si>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</si>
  <si>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</si>
  <si>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</si>
  <si>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</si>
  <si>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</si>
  <si>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</si>
  <si>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</si>
  <si>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</si>
  <si>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</si>
  <si>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</si>
  <si>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</si>
  <si>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</si>
  <si>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</si>
  <si>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</si>
  <si>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</si>
  <si>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</si>
  <si>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</si>
  <si>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</si>
  <si>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</si>
  <si>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</si>
  <si>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</si>
  <si>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</si>
  <si>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</si>
  <si>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</si>
  <si>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</si>
  <si>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</si>
  <si>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</si>
  <si>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</si>
  <si>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</si>
  <si>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</si>
  <si>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</si>
  <si>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</si>
  <si>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</si>
  <si>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</si>
  <si>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</si>
  <si>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</si>
  <si>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</si>
  <si>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</si>
  <si>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</si>
  <si>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</si>
  <si>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</si>
  <si>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</si>
  <si>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</si>
  <si>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</si>
  <si>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</si>
  <si>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</si>
  <si>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</si>
  <si>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</si>
  <si>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</si>
  <si>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</si>
  <si>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</si>
  <si>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</si>
  <si>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</si>
  <si>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</si>
  <si>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</si>
  <si>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</si>
  <si>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</si>
  <si>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</si>
  <si>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</si>
  <si>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</si>
  <si>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</si>
  <si>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</si>
  <si>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</si>
  <si>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</si>
  <si>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</si>
  <si>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</si>
  <si>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</si>
  <si>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</si>
  <si>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</si>
  <si>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</si>
  <si>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</si>
  <si>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</si>
  <si>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</si>
  <si>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</si>
  <si>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</si>
  <si>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</si>
  <si>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</si>
  <si>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</si>
  <si>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</si>
  <si>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</si>
  <si>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</si>
  <si>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</si>
  <si>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</si>
  <si>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</si>
  <si>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</si>
  <si>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</si>
  <si>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</si>
  <si>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</si>
  <si>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</si>
  <si>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</si>
  <si>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</si>
  <si>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</si>
  <si>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</si>
  <si>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</si>
  <si>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</si>
  <si>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</si>
  <si>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</si>
  <si>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</si>
  <si>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</si>
  <si>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</si>
  <si>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</si>
  <si>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</si>
  <si>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</si>
  <si>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</si>
  <si>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</si>
  <si>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</si>
  <si>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</si>
  <si>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</si>
  <si>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</si>
  <si>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</si>
  <si>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</si>
  <si>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</si>
  <si>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</si>
  <si>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</si>
  <si>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</si>
  <si>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</si>
  <si>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</si>
  <si>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</si>
  <si>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</si>
  <si>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</si>
  <si>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</si>
  <si>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</si>
  <si>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</si>
  <si>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</si>
  <si>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</si>
  <si>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</si>
  <si>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</si>
  <si>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</si>
  <si>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</si>
  <si>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</si>
  <si>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</si>
  <si>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</si>
  <si>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</si>
  <si>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</si>
  <si>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</si>
  <si>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</si>
  <si>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</si>
  <si>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</si>
  <si>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</si>
  <si>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</si>
  <si>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</si>
  <si>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</si>
  <si>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</si>
  <si>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</si>
  <si>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</si>
  <si>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</si>
  <si>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</si>
  <si>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</si>
  <si>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</si>
  <si>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</si>
  <si>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</si>
  <si>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</si>
  <si>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</si>
  <si>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</si>
  <si>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</si>
  <si>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</si>
  <si>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</si>
  <si>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</si>
  <si>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</si>
  <si>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</si>
  <si>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</si>
  <si>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</si>
  <si>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</si>
  <si>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</si>
  <si>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</si>
  <si>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</si>
  <si>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</si>
  <si>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</si>
  <si>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</si>
  <si>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</si>
  <si>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</si>
  <si>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</si>
  <si>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</si>
  <si>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</si>
  <si>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</si>
  <si>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</si>
  <si>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</si>
  <si>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</si>
  <si>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</si>
  <si>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</si>
  <si>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</si>
  <si>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</si>
  <si>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</si>
  <si>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</si>
  <si>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</si>
  <si>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</si>
  <si>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</si>
  <si>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</si>
  <si>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</si>
  <si>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</si>
  <si>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</si>
  <si>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</si>
  <si>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</si>
  <si>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</si>
  <si>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</si>
  <si>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</si>
  <si>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</si>
  <si>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</si>
  <si>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</si>
  <si>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</si>
  <si>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</si>
  <si>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</si>
  <si>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</si>
  <si>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</si>
  <si>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</si>
  <si>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</si>
  <si>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</si>
  <si>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</si>
  <si>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</si>
  <si>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</si>
  <si>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</si>
  <si>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</si>
  <si>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</si>
  <si>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</si>
  <si>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</si>
  <si>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</si>
  <si>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</si>
  <si>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</si>
  <si>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</si>
  <si>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</si>
  <si>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</si>
  <si>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</si>
  <si>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</si>
  <si>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</si>
  <si>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</si>
  <si>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</si>
  <si>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</si>
  <si>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</si>
  <si>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</si>
  <si>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</si>
  <si>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</si>
  <si>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</si>
  <si>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</si>
  <si>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</si>
  <si>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</si>
  <si>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</si>
  <si>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</si>
  <si>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</si>
  <si>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</si>
  <si>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</si>
  <si>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</si>
  <si>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</si>
  <si>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</si>
  <si>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</si>
  <si>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</si>
  <si>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</si>
  <si>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</si>
  <si>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</si>
  <si>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</si>
  <si>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</si>
  <si>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</si>
  <si>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</si>
  <si>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</si>
  <si>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</si>
  <si>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</si>
  <si>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</si>
  <si>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</si>
  <si>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</si>
  <si>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</si>
  <si>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</si>
  <si>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</si>
  <si>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</si>
  <si>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</si>
  <si>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</si>
  <si>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</si>
  <si>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</si>
  <si>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</si>
  <si>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</si>
  <si>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</si>
  <si>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</si>
  <si>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</si>
  <si>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</si>
  <si>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</si>
  <si>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</si>
  <si>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</si>
  <si>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</si>
  <si>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</si>
  <si>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</si>
  <si>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</si>
  <si>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</si>
  <si>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</si>
  <si>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</si>
  <si>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</si>
  <si>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</si>
  <si>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</si>
  <si>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</si>
  <si>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</si>
  <si>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</si>
  <si>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</si>
  <si>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</si>
  <si>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</si>
  <si>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</si>
  <si>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</si>
  <si>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</si>
  <si>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</si>
  <si>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</si>
  <si>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</si>
  <si>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</si>
  <si>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</si>
  <si>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</si>
  <si>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</si>
  <si>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</si>
  <si>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</si>
  <si>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</si>
  <si>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</si>
  <si>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</si>
  <si>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</si>
  <si>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</si>
  <si>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</si>
  <si>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</si>
  <si>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</si>
  <si>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</si>
  <si>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</si>
  <si>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</si>
  <si>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</si>
  <si>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</si>
  <si>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</si>
  <si>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</si>
  <si>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</si>
  <si>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</si>
  <si>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</si>
  <si>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</si>
  <si>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</si>
  <si>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</si>
  <si>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</si>
  <si>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</si>
  <si>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</si>
  <si>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</si>
  <si>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</si>
  <si>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</si>
  <si>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</si>
  <si>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</si>
  <si>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</si>
  <si>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</si>
  <si>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</si>
  <si>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</si>
  <si>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</si>
  <si>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</si>
  <si>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</si>
  <si>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</si>
  <si>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</si>
  <si>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</si>
  <si>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</si>
  <si>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</si>
  <si>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</si>
  <si>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</si>
  <si>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</si>
  <si>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</si>
  <si>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</si>
  <si>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</si>
  <si>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</si>
  <si>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</si>
  <si>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</si>
  <si>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</si>
  <si>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</si>
  <si>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</si>
  <si>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</si>
  <si>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</si>
  <si>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</si>
  <si>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</si>
  <si>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</si>
  <si>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</si>
  <si>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</si>
  <si>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</si>
  <si>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</si>
  <si>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</si>
  <si>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</si>
  <si>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</si>
  <si>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</si>
  <si>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</si>
  <si>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</si>
  <si>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</si>
  <si>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</si>
  <si>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</si>
  <si>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</si>
  <si>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</si>
  <si>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</si>
  <si>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</si>
  <si>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</si>
  <si>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</si>
  <si>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</si>
  <si>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</si>
  <si>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</si>
  <si>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</si>
  <si>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</si>
  <si>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</si>
  <si>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</si>
  <si>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</si>
  <si>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</si>
  <si>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</si>
  <si>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</si>
  <si>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</si>
  <si>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</si>
  <si>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</si>
  <si>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</si>
  <si>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</si>
  <si>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</si>
  <si>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</si>
  <si>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</si>
  <si>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</si>
  <si>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</si>
  <si>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</si>
  <si>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</si>
  <si>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</si>
  <si>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</si>
  <si>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</si>
  <si>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</si>
  <si>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</si>
  <si>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</si>
  <si>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</si>
  <si>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</si>
  <si>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</si>
  <si>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</si>
  <si>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</si>
  <si>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</si>
  <si>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</si>
  <si>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</si>
  <si>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</si>
  <si>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</si>
  <si>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</si>
  <si>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</si>
  <si>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</si>
  <si>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</si>
  <si>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</si>
  <si>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</si>
  <si>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</si>
  <si>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</si>
  <si>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</si>
  <si>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</si>
  <si>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</si>
  <si>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</si>
  <si>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</si>
  <si>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</si>
  <si>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</si>
  <si>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</si>
  <si>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</si>
  <si>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</si>
  <si>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</si>
  <si>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</si>
  <si>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</si>
  <si>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</si>
  <si>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</si>
  <si>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</si>
  <si>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</si>
  <si>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</si>
  <si>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</si>
  <si>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</si>
  <si>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</si>
  <si>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</si>
  <si>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</si>
  <si>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</si>
  <si>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</si>
  <si>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</si>
  <si>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</si>
  <si>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</si>
  <si>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</si>
  <si>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</si>
  <si>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</si>
  <si>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</si>
  <si>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</si>
  <si>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</si>
  <si>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</si>
  <si>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</si>
  <si>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</si>
  <si>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</si>
  <si>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</si>
  <si>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</si>
  <si>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</si>
  <si>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</si>
  <si>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</si>
  <si>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</si>
  <si>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</si>
  <si>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</si>
  <si>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</si>
  <si>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</si>
  <si>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</si>
  <si>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</si>
  <si>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</si>
  <si>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</si>
  <si>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</si>
  <si>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</si>
  <si>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</si>
  <si>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</si>
  <si>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</si>
  <si>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</si>
  <si>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</si>
  <si>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</si>
  <si>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</si>
  <si>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</si>
  <si>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</si>
  <si>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</si>
  <si>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</si>
  <si>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</si>
  <si>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</si>
  <si>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</si>
  <si>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</si>
  <si>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</si>
  <si>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</si>
  <si>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</si>
  <si>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</si>
  <si>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</si>
  <si>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</si>
  <si>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</si>
  <si>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</si>
  <si>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</si>
  <si>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</si>
  <si>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</si>
  <si>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</si>
  <si>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</si>
  <si>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</si>
  <si>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</si>
  <si>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</si>
  <si>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</si>
  <si>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</si>
  <si>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</si>
  <si>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</si>
  <si>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</si>
  <si>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</si>
  <si>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</si>
  <si>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</si>
  <si>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</si>
  <si>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</si>
  <si>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</si>
  <si>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</si>
  <si>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</si>
  <si>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</si>
  <si>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</si>
  <si>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</si>
  <si>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</si>
  <si>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</si>
  <si>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</si>
  <si>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</si>
  <si>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</si>
  <si>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</si>
  <si>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</si>
  <si>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</si>
  <si>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</si>
  <si>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</si>
  <si>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</si>
  <si>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</si>
  <si>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</si>
  <si>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</si>
  <si>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</si>
  <si>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</si>
  <si>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</si>
  <si>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</si>
  <si>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</si>
  <si>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</si>
  <si>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</si>
  <si>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</si>
  <si>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</si>
  <si>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</si>
  <si>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</si>
  <si>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</si>
  <si>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</si>
  <si>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</si>
  <si>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</si>
  <si>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</si>
  <si>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</si>
  <si>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</si>
  <si>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</si>
  <si>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</si>
  <si>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</si>
  <si>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</si>
  <si>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</si>
  <si>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</si>
  <si>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</si>
  <si>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</si>
  <si>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</si>
  <si>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</si>
  <si>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</si>
  <si>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</si>
  <si>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</si>
  <si>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</si>
  <si>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</si>
  <si>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</si>
  <si>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</si>
  <si>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</si>
  <si>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</si>
  <si>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</si>
  <si>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</si>
  <si>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</si>
  <si>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</si>
  <si>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</si>
  <si>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</si>
  <si>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</si>
  <si>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</si>
  <si>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</si>
  <si>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</si>
  <si>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</si>
  <si>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</si>
  <si>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</si>
  <si>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</si>
  <si>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</si>
  <si>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</si>
  <si>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</si>
  <si>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</si>
  <si>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</si>
  <si>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</si>
  <si>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</si>
  <si>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</si>
  <si>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</si>
  <si>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</si>
  <si>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</si>
  <si>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</si>
  <si>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</si>
  <si>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</si>
  <si>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</si>
  <si>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</si>
  <si>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</si>
  <si>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</si>
  <si>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</si>
  <si>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</si>
  <si>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</si>
  <si>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</si>
  <si>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</si>
  <si>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</si>
  <si>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</si>
  <si>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</si>
  <si>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</si>
  <si>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</si>
  <si>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</si>
  <si>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</si>
  <si>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</si>
  <si>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</si>
  <si>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</si>
  <si>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</si>
  <si>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</si>
  <si>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</si>
  <si>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</si>
  <si>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</si>
  <si>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</si>
  <si>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</si>
  <si>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</si>
  <si>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</si>
  <si>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</si>
  <si>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</si>
  <si>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</si>
  <si>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</si>
  <si>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</si>
  <si>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</si>
  <si>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</si>
  <si>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</si>
  <si>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</si>
  <si>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</si>
  <si>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</si>
  <si>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</si>
  <si>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</si>
  <si>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</si>
  <si>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</si>
  <si>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</si>
  <si>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</si>
  <si>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</si>
  <si>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</si>
  <si>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</si>
  <si>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</si>
  <si>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</si>
  <si>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</si>
  <si>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</si>
  <si>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</si>
  <si>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</si>
  <si>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</si>
  <si>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</si>
  <si>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</si>
  <si>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</si>
  <si>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</si>
  <si>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</si>
  <si>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</si>
  <si>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</si>
  <si>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</si>
  <si>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</si>
  <si>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</si>
  <si>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</si>
  <si>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</si>
  <si>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</si>
  <si>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</si>
  <si>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</si>
  <si>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</si>
  <si>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</si>
  <si>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</si>
  <si>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</si>
  <si>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</si>
  <si>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</si>
  <si>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</si>
  <si>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</si>
  <si>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</si>
  <si>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</si>
  <si>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</si>
  <si>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</si>
  <si>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</si>
  <si>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</si>
  <si>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</si>
  <si>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</si>
  <si>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</si>
  <si>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</si>
  <si>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</si>
  <si>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</si>
  <si>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</si>
  <si>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</si>
  <si>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</si>
  <si>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</si>
  <si>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</si>
  <si>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</si>
  <si>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</si>
  <si>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</si>
  <si>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</si>
  <si>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</si>
  <si>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</si>
  <si>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</si>
  <si>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</si>
  <si>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</si>
  <si>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</si>
  <si>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</si>
  <si>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</si>
  <si>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</si>
  <si>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</si>
  <si>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</si>
  <si>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</si>
  <si>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</si>
  <si>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</si>
  <si>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</si>
  <si>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</si>
  <si>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</si>
  <si>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</si>
  <si>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</si>
  <si>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</si>
  <si>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</si>
  <si>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</si>
  <si>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</si>
  <si>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</si>
  <si>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</si>
  <si>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</si>
  <si>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</si>
  <si>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</si>
  <si>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</si>
  <si>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</si>
  <si>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</si>
  <si>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</si>
  <si>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</si>
  <si>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</si>
  <si>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</si>
  <si>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</si>
  <si>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</si>
  <si>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</si>
  <si>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</si>
  <si>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</si>
  <si>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</si>
  <si>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</si>
  <si>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</si>
  <si>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</si>
  <si>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</si>
  <si>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</si>
  <si>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</si>
  <si>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</si>
  <si>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</si>
  <si>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</si>
  <si>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</si>
  <si>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</si>
  <si>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</si>
  <si>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</si>
  <si>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</si>
  <si>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</si>
  <si>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</si>
  <si>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</si>
  <si>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</si>
  <si>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</si>
  <si>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</si>
  <si>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</si>
  <si>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</si>
  <si>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</si>
  <si>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</si>
  <si>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</si>
  <si>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</si>
  <si>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</si>
  <si>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</si>
  <si>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</si>
  <si>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</si>
  <si>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</si>
  <si>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</si>
  <si>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</si>
  <si>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</si>
  <si>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</si>
  <si>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</si>
  <si>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</si>
  <si>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</si>
  <si>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</si>
  <si>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</si>
  <si>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</si>
  <si>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</si>
  <si>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</si>
  <si>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</si>
  <si>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</si>
  <si>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</si>
  <si>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</si>
  <si>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</si>
  <si>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</si>
  <si>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</si>
  <si>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</si>
  <si>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</si>
  <si>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</si>
  <si>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</si>
  <si>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</si>
  <si>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</si>
  <si>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</si>
  <si>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</si>
  <si>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</si>
  <si>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</si>
  <si>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</si>
  <si>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</si>
  <si>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</si>
  <si>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</si>
  <si>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</si>
  <si>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</si>
  <si>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</si>
  <si>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</si>
  <si>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</si>
  <si>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</si>
  <si>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</si>
  <si>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</si>
  <si>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</si>
  <si>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</si>
  <si>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</si>
  <si>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</si>
  <si>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</si>
  <si>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</si>
  <si>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</si>
  <si>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</si>
  <si>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</si>
  <si>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</si>
  <si>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</si>
  <si>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</si>
  <si>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</si>
  <si>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</si>
  <si>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</si>
  <si>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</si>
  <si>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</si>
  <si>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</si>
  <si>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</si>
  <si>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</si>
  <si>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</si>
  <si>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</si>
  <si>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</si>
  <si>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</si>
  <si>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</si>
  <si>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</si>
  <si>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</si>
  <si>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</si>
  <si>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</si>
  <si>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</si>
  <si>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</si>
  <si>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</si>
  <si>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</si>
  <si>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</si>
  <si>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</si>
  <si>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</si>
  <si>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</si>
  <si>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</si>
  <si>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</si>
  <si>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</si>
  <si>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</si>
  <si>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</si>
  <si>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</si>
  <si>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</si>
  <si>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</si>
  <si>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</si>
  <si>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</si>
  <si>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</si>
  <si>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</si>
  <si>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</si>
  <si>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</si>
  <si>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</si>
  <si>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</si>
  <si>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</si>
  <si>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</si>
  <si>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</si>
  <si>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</si>
  <si>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</si>
  <si>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</si>
  <si>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</si>
  <si>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</si>
  <si>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</si>
  <si>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</si>
  <si>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</si>
  <si>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</si>
  <si>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</si>
  <si>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</si>
  <si>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</si>
  <si>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</si>
  <si>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</si>
  <si>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</si>
  <si>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</si>
  <si>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</si>
  <si>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</si>
  <si>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</si>
  <si>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</si>
  <si>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</si>
  <si>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</si>
  <si>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</si>
  <si>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</si>
  <si>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</si>
  <si>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</si>
  <si>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</si>
  <si>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</si>
  <si>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</si>
  <si>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</si>
  <si>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</si>
  <si>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</si>
  <si>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</si>
  <si>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</si>
  <si>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</si>
  <si>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</si>
  <si>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</si>
  <si>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</si>
  <si>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</si>
  <si>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</si>
  <si>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</si>
  <si>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</si>
  <si>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</si>
  <si>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</si>
  <si>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</si>
  <si>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</si>
  <si>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</si>
  <si>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</si>
  <si>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</si>
  <si>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</si>
  <si>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</si>
  <si>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</si>
  <si>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</si>
  <si>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</si>
  <si>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</si>
  <si>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</si>
  <si>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</si>
  <si>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</si>
  <si>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</si>
  <si>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</si>
  <si>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</si>
  <si>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</si>
  <si>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</si>
  <si>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</si>
  <si>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</si>
  <si>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</si>
  <si>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</si>
  <si>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</si>
  <si>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</si>
  <si>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</si>
  <si>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</si>
  <si>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</si>
  <si>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</si>
  <si>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</si>
  <si>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</si>
  <si>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</si>
  <si>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</si>
  <si>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</si>
  <si>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</si>
  <si>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</si>
  <si>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</si>
  <si>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</si>
  <si>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</si>
  <si>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</si>
  <si>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</si>
  <si>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</si>
  <si>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</si>
  <si>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</si>
  <si>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</si>
  <si>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</si>
  <si>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</si>
  <si>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</si>
  <si>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</si>
  <si>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</si>
  <si>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</si>
  <si>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</si>
  <si>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</si>
  <si>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</si>
  <si>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</si>
  <si>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</si>
  <si>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</si>
  <si>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</si>
  <si>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</si>
  <si>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</si>
  <si>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</si>
  <si>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</si>
  <si>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</si>
  <si>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</si>
  <si>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</si>
  <si>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</si>
  <si>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</si>
  <si>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</si>
  <si>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</si>
  <si>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</si>
  <si>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</si>
  <si>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</si>
  <si>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</si>
  <si>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</si>
  <si>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</si>
  <si>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</si>
  <si>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</si>
  <si>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</si>
  <si>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</si>
  <si>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</si>
  <si>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</si>
  <si>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</si>
  <si>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</si>
  <si>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</si>
  <si>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</si>
  <si>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</si>
  <si>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</si>
  <si>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</si>
  <si>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</si>
  <si>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</si>
  <si>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</si>
  <si>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</si>
  <si>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</si>
  <si>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</si>
  <si>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</si>
  <si>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</si>
  <si>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</si>
  <si>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</si>
  <si>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</si>
  <si>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</si>
  <si>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</si>
  <si>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</si>
  <si>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</si>
  <si>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</si>
  <si>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</si>
  <si>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</si>
  <si>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</si>
  <si>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</si>
  <si>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</si>
  <si>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</si>
  <si>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</si>
  <si>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</si>
  <si>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</si>
  <si>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</si>
  <si>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</si>
  <si>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</si>
  <si>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</si>
  <si>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</si>
  <si>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</si>
  <si>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</si>
  <si>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</si>
  <si>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</si>
  <si>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</si>
  <si>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</si>
  <si>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</si>
  <si>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</si>
  <si>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</si>
  <si>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</si>
  <si>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</si>
  <si>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</si>
  <si>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</si>
  <si>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</si>
  <si>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</si>
  <si>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</si>
  <si>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</si>
  <si>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</si>
  <si>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</si>
  <si>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</si>
  <si>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</si>
  <si>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</si>
  <si>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</si>
  <si>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</si>
  <si>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</si>
  <si>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</si>
  <si>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</si>
  <si>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</si>
  <si>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</si>
  <si>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</si>
  <si>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</si>
  <si>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</si>
  <si>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</si>
  <si>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</si>
  <si>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</si>
  <si>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</si>
  <si>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</si>
  <si>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</si>
  <si>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</si>
  <si>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</si>
  <si>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</si>
  <si>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</si>
  <si>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</si>
  <si>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</si>
  <si>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</si>
  <si>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</si>
  <si>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</si>
  <si>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</si>
  <si>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</si>
  <si>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</si>
  <si>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</si>
  <si>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</si>
  <si>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</si>
  <si>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</si>
  <si>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</si>
  <si>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</si>
  <si>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</si>
  <si>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</si>
  <si>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</si>
  <si>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</si>
  <si>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</si>
  <si>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</si>
  <si>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</si>
  <si>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</si>
  <si>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</si>
  <si>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</si>
  <si>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</si>
  <si>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</si>
  <si>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</si>
  <si>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</si>
  <si>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</si>
  <si>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</si>
  <si>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</si>
  <si>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</si>
  <si>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</si>
  <si>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</si>
  <si>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</si>
  <si>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</si>
  <si>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</si>
  <si>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</si>
  <si>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</si>
  <si>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</si>
  <si>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</si>
  <si>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</si>
  <si>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</si>
  <si>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</si>
  <si>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</si>
  <si>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</si>
  <si>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</si>
  <si>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</si>
  <si>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</si>
  <si>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</si>
  <si>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</si>
  <si>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</si>
  <si>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</si>
  <si>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</si>
  <si>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</si>
  <si>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</si>
  <si>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</si>
  <si>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</si>
  <si>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</si>
  <si>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</si>
  <si>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</si>
  <si>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</si>
  <si>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</si>
  <si>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</si>
  <si>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</si>
  <si>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</si>
  <si>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</si>
  <si>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</si>
  <si>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</si>
  <si>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</si>
  <si>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</si>
  <si>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</si>
  <si>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</si>
  <si>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</si>
  <si>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</si>
  <si>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</si>
  <si>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</si>
  <si>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</si>
  <si>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</si>
  <si>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</si>
  <si>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</si>
  <si>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</si>
  <si>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</si>
  <si>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</si>
  <si>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</si>
  <si>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</si>
  <si>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</si>
  <si>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</si>
  <si>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</si>
  <si>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</si>
  <si>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</si>
  <si>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</si>
  <si>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</si>
  <si>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</si>
  <si>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</si>
  <si>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</si>
  <si>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</si>
  <si>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</si>
  <si>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</si>
  <si>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</si>
  <si>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</si>
  <si>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</si>
  <si>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</si>
  <si>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</si>
  <si>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</si>
  <si>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</si>
  <si>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</si>
  <si>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</si>
  <si>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</si>
  <si>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</si>
  <si>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</si>
  <si>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</si>
  <si>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</si>
  <si>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</si>
  <si>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</si>
  <si>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</si>
  <si>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</si>
  <si>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</si>
  <si>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</si>
  <si>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</si>
  <si>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</si>
  <si>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</si>
  <si>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</si>
  <si>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</si>
  <si>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</si>
  <si>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</si>
  <si>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</si>
  <si>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</si>
  <si>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</si>
  <si>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</si>
  <si>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</si>
  <si>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</si>
  <si>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</si>
  <si>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</si>
  <si>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</si>
  <si>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</si>
  <si>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</si>
  <si>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</si>
  <si>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</si>
  <si>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</si>
  <si>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</si>
  <si>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</si>
  <si>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</si>
  <si>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</si>
  <si>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</si>
  <si>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</si>
  <si>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</si>
  <si>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</si>
  <si>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</si>
  <si>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</si>
  <si>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</si>
  <si>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</si>
  <si>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</si>
  <si>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</si>
  <si>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</si>
  <si>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</si>
  <si>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</si>
  <si>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</si>
  <si>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</si>
  <si>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</si>
  <si>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</si>
  <si>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</si>
  <si>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</si>
  <si>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</si>
  <si>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</si>
  <si>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</si>
  <si>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</si>
  <si>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</si>
  <si>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</si>
  <si>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</si>
  <si>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</si>
  <si>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</si>
  <si>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</si>
  <si>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</si>
  <si>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</si>
  <si>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</si>
  <si>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</si>
  <si>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</si>
  <si>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</si>
  <si>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</si>
  <si>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</si>
  <si>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</si>
  <si>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</si>
  <si>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</si>
  <si>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</si>
  <si>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</si>
  <si>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</si>
  <si>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</si>
  <si>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</si>
  <si>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</si>
  <si>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</si>
  <si>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</si>
  <si>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</si>
  <si>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</si>
  <si>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</si>
  <si>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</si>
  <si>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</si>
  <si>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</si>
  <si>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</si>
  <si>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</si>
  <si>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</si>
  <si>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</si>
  <si>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</si>
  <si>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</si>
  <si>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</si>
  <si>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</si>
  <si>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</si>
  <si>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</si>
  <si>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</si>
  <si>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</si>
  <si>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</si>
  <si>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</si>
  <si>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</si>
  <si>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</si>
  <si>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</si>
  <si>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</si>
  <si>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</si>
  <si>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</si>
  <si>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</si>
  <si>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</si>
  <si>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</si>
  <si>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</si>
  <si>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</si>
  <si>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</si>
  <si>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</si>
  <si>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</si>
  <si>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</si>
  <si>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</si>
  <si>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</si>
  <si>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</si>
  <si>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</si>
  <si>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</si>
  <si>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</si>
  <si>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</si>
  <si>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</si>
  <si>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</si>
  <si>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</si>
  <si>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</si>
  <si>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</si>
  <si>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</si>
  <si>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</si>
  <si>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</si>
  <si>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</si>
  <si>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</si>
  <si>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</si>
  <si>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</si>
  <si>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</si>
  <si>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</si>
  <si>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</si>
  <si>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</si>
  <si>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</si>
  <si>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</si>
  <si>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</si>
  <si>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</si>
  <si>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</si>
  <si>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</si>
  <si>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</si>
  <si>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</si>
  <si>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</si>
  <si>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</si>
  <si>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</si>
  <si>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</si>
  <si>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</si>
  <si>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</si>
  <si>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</si>
  <si>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</si>
  <si>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</si>
  <si>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</si>
  <si>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</si>
  <si>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</si>
  <si>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</si>
  <si>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</si>
  <si>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</si>
  <si>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</si>
  <si>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</si>
  <si>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</si>
  <si>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</si>
  <si>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</si>
  <si>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</si>
  <si>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</si>
  <si>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</si>
  <si>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</si>
  <si>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</si>
  <si>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</si>
  <si>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</si>
  <si>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</si>
  <si>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</si>
  <si>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</si>
  <si>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</si>
  <si>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</si>
  <si>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</si>
  <si>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</si>
  <si>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</si>
  <si>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</si>
  <si>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</si>
  <si>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</si>
  <si>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</si>
  <si>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</si>
  <si>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</si>
  <si>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</si>
  <si>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</si>
  <si>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</si>
  <si>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</si>
  <si>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</si>
  <si>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</si>
  <si>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</si>
  <si>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</si>
  <si>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</si>
  <si>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</si>
  <si>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</si>
  <si>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</si>
  <si>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</si>
  <si>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</si>
  <si>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</si>
  <si>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</si>
  <si>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</si>
  <si>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</si>
  <si>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</si>
  <si>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</si>
  <si>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</si>
  <si>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</si>
  <si>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</si>
  <si>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</si>
  <si>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</si>
  <si>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</si>
  <si>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</si>
  <si>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</si>
  <si>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</si>
  <si>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</si>
  <si>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</si>
  <si>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</si>
  <si>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</si>
  <si>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</si>
  <si>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</si>
  <si>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</si>
  <si>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</si>
  <si>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</si>
  <si>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</si>
  <si>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</si>
  <si>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</si>
  <si>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</si>
  <si>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</si>
  <si>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</si>
  <si>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</si>
  <si>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</si>
  <si>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</si>
  <si>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</si>
  <si>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</si>
  <si>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</si>
  <si>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</si>
  <si>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</si>
  <si>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</si>
  <si>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</si>
  <si>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</si>
  <si>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</si>
  <si>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</si>
  <si>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</si>
  <si>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</si>
  <si>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</si>
  <si>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</si>
  <si>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</si>
  <si>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</si>
  <si>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</si>
  <si>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</si>
  <si>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</si>
  <si>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</si>
  <si>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</si>
  <si>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</si>
  <si>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</si>
  <si>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</si>
  <si>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</si>
  <si>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</si>
  <si>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</si>
  <si>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</si>
  <si>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</si>
  <si>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</si>
  <si>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</si>
  <si>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</si>
  <si>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</si>
  <si>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</si>
  <si>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</si>
  <si>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</si>
  <si>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</si>
  <si>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</si>
  <si>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</si>
  <si>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</si>
  <si>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</si>
  <si>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</si>
  <si>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</si>
  <si>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</si>
  <si>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</si>
  <si>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</si>
  <si>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</si>
  <si>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</si>
  <si>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</si>
  <si>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</si>
  <si>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</si>
  <si>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</si>
  <si>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</si>
  <si>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</si>
  <si>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</si>
  <si>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</si>
  <si>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</si>
  <si>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</si>
  <si>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</si>
  <si>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</si>
  <si>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</si>
  <si>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</si>
  <si>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</si>
  <si>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</si>
  <si>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</si>
  <si>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</si>
  <si>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</si>
  <si>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</si>
  <si>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</si>
  <si>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</si>
  <si>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</si>
  <si>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</si>
  <si>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</si>
  <si>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</si>
  <si>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</si>
  <si>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</si>
  <si>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</si>
  <si>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</si>
  <si>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</si>
  <si>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</si>
  <si>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</si>
  <si>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</si>
  <si>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</si>
  <si>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</si>
  <si>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</si>
  <si>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</si>
  <si>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</si>
  <si>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</si>
  <si>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</si>
  <si>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</si>
  <si>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</si>
  <si>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</si>
  <si>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</si>
  <si>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</si>
  <si>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</si>
  <si>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</si>
  <si>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</si>
  <si>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</si>
  <si>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</si>
  <si>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</si>
  <si>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</si>
  <si>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</si>
  <si>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</si>
  <si>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</si>
  <si>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</si>
  <si>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</si>
  <si>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</si>
  <si>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</si>
  <si>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</si>
  <si>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</si>
  <si>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</si>
  <si>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</si>
  <si>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</si>
  <si>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</si>
  <si>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</si>
  <si>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</si>
  <si>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</si>
  <si>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</si>
  <si>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</si>
  <si>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</si>
  <si>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</si>
  <si>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</si>
  <si>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</si>
  <si>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</si>
  <si>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</si>
  <si>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</si>
  <si>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</si>
  <si>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</si>
  <si>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</si>
  <si>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</si>
  <si>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</si>
  <si>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</si>
  <si>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</si>
  <si>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</si>
  <si>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</si>
  <si>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</si>
  <si>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</si>
  <si>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</si>
  <si>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</si>
  <si>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</si>
  <si>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</si>
  <si>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</si>
  <si>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</si>
  <si>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</si>
  <si>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</si>
  <si>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</si>
  <si>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</si>
  <si>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</si>
  <si>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</si>
  <si>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</si>
  <si>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</si>
  <si>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</si>
  <si>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</si>
  <si>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</si>
  <si>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</si>
  <si>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</si>
  <si>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</si>
  <si>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</si>
  <si>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</si>
  <si>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</si>
  <si>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</si>
  <si>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</si>
  <si>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</si>
  <si>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</si>
  <si>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</si>
  <si>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</si>
  <si>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</si>
  <si>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</si>
  <si>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</si>
  <si>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</si>
  <si>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</si>
  <si>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</si>
  <si>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</si>
  <si>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</si>
  <si>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</si>
  <si>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</si>
  <si>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</si>
  <si>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</si>
  <si>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</si>
  <si>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</si>
  <si>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</si>
  <si>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</si>
  <si>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</si>
  <si>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</si>
  <si>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</si>
  <si>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</si>
  <si>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</si>
  <si>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</si>
  <si>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</si>
  <si>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</si>
  <si>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</si>
  <si>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</si>
  <si>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</si>
  <si>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</si>
  <si>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</si>
  <si>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</si>
  <si>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</si>
  <si>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</si>
  <si>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</si>
  <si>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</si>
  <si>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</si>
  <si>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</si>
  <si>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</si>
  <si>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</si>
  <si>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</si>
  <si>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</si>
  <si>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</si>
  <si>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</si>
  <si>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</si>
  <si>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</si>
  <si>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</si>
  <si>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</si>
  <si>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</si>
  <si>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</si>
  <si>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</si>
  <si>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</si>
  <si>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</si>
  <si>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</si>
  <si>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</si>
  <si>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</si>
  <si>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</si>
  <si>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</si>
  <si>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</si>
  <si>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</si>
  <si>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</si>
  <si>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</si>
  <si>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</si>
  <si>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</si>
  <si>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</si>
  <si>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</si>
  <si>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</si>
  <si>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</si>
  <si>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</si>
  <si>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</si>
  <si>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</si>
  <si>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</si>
  <si>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</si>
  <si>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</si>
  <si>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</si>
  <si>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</si>
  <si>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</si>
  <si>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</si>
  <si>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</si>
  <si>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</si>
  <si>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</si>
  <si>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</si>
  <si>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</si>
  <si>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</si>
  <si>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</si>
  <si>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</si>
  <si>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</si>
  <si>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</si>
  <si>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</si>
  <si>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</si>
  <si>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</si>
  <si>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</si>
  <si>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</si>
  <si>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</si>
  <si>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</si>
  <si>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</si>
  <si>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</si>
  <si>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</si>
  <si>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</si>
  <si>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</si>
  <si>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</si>
  <si>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</si>
  <si>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</si>
  <si>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</si>
  <si>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</si>
  <si>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</si>
  <si>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</si>
  <si>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</si>
  <si>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</si>
  <si>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</si>
  <si>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</si>
  <si>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</si>
  <si>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</si>
  <si>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</si>
  <si>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</si>
  <si>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</si>
  <si>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</si>
  <si>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</si>
  <si>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</si>
  <si>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</si>
  <si>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</si>
  <si>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</si>
  <si>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</si>
  <si>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</si>
  <si>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</si>
  <si>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</si>
  <si>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</si>
  <si>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</si>
  <si>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</si>
  <si>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</si>
  <si>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</si>
  <si>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</si>
  <si>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</si>
  <si>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</si>
  <si>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</si>
  <si>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</si>
  <si>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</si>
  <si>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</si>
  <si>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</si>
  <si>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</si>
  <si>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</si>
  <si>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</si>
  <si>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</si>
  <si>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</si>
  <si>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</si>
  <si>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</si>
  <si>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</si>
  <si>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</si>
  <si>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</si>
  <si>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</si>
  <si>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</si>
  <si>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</si>
  <si>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</si>
  <si>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</si>
  <si>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</si>
  <si>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</si>
  <si>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</si>
  <si>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</si>
  <si>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</si>
  <si>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</si>
  <si>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</si>
  <si>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</si>
  <si>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</si>
  <si>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</si>
  <si>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</si>
  <si>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</si>
  <si>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</si>
  <si>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</si>
  <si>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</si>
  <si>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</si>
  <si>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</si>
  <si>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</si>
  <si>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</si>
  <si>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</si>
  <si>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</si>
  <si>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</si>
  <si>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</si>
  <si>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</si>
  <si>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</si>
  <si>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</si>
  <si>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</si>
  <si>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</si>
  <si>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</si>
  <si>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</si>
  <si>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</si>
  <si>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</si>
  <si>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</si>
  <si>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</si>
  <si>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</si>
  <si>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</si>
  <si>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</si>
  <si>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</si>
  <si>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</si>
  <si>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</si>
  <si>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</si>
  <si>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</si>
  <si>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</si>
  <si>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</si>
  <si>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</si>
  <si>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</si>
  <si>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</si>
  <si>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</si>
  <si>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</si>
  <si>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</si>
  <si>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</si>
  <si>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</si>
  <si>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</si>
  <si>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</si>
  <si>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</si>
  <si>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</si>
  <si>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</si>
  <si>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</si>
  <si>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</si>
  <si>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</si>
  <si>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</si>
  <si>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</si>
  <si>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</si>
  <si>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</si>
  <si>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</si>
  <si>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</si>
  <si>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</si>
  <si>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</si>
  <si>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</si>
  <si>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</si>
  <si>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</si>
  <si>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</si>
  <si>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</si>
  <si>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</si>
  <si>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</si>
  <si>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</si>
  <si>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</si>
  <si>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</si>
  <si>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</si>
  <si>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</si>
  <si>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</si>
  <si>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</si>
  <si>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</si>
  <si>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</si>
  <si>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</si>
  <si>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</si>
  <si>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</si>
  <si>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</si>
  <si>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</si>
  <si>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</si>
  <si>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</si>
  <si>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</si>
  <si>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</si>
  <si>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</si>
  <si>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</si>
  <si>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</si>
  <si>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</si>
  <si>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</si>
  <si>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</si>
  <si>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</si>
  <si>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</si>
  <si>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</si>
  <si>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</si>
  <si>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</si>
  <si>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</si>
  <si>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</si>
  <si>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</si>
  <si>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</si>
  <si>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</si>
  <si>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</si>
  <si>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</si>
  <si>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</si>
  <si>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</si>
  <si>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</si>
  <si>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</si>
  <si>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</si>
  <si>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</si>
  <si>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</si>
  <si>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</si>
  <si>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</si>
  <si>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</si>
  <si>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</si>
  <si>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</si>
  <si>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</si>
  <si>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</si>
  <si>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</si>
  <si>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</si>
  <si>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</si>
  <si>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</si>
  <si>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</si>
  <si>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</si>
  <si>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</si>
  <si>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</si>
  <si>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</si>
  <si>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</si>
  <si>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</si>
  <si>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</si>
  <si>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</si>
  <si>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</si>
  <si>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</si>
  <si>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</si>
  <si>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</si>
  <si>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</si>
  <si>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</si>
  <si>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</si>
  <si>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</si>
  <si>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</si>
  <si>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</si>
  <si>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</si>
  <si>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</si>
  <si>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</si>
  <si>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</si>
  <si>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</si>
  <si>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</si>
  <si>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</si>
  <si>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</si>
  <si>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</si>
  <si>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</si>
  <si>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</si>
  <si>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</si>
  <si>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</si>
  <si>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</si>
  <si>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</si>
  <si>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</si>
  <si>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</si>
  <si>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</si>
  <si>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</si>
  <si>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</si>
  <si>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</si>
  <si>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</si>
  <si>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</si>
  <si>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</si>
  <si>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</si>
  <si>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</si>
  <si>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</si>
  <si>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</si>
  <si>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</si>
  <si>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</si>
  <si>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</si>
  <si>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</si>
  <si>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</si>
  <si>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</si>
  <si>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</si>
  <si>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</si>
  <si>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</si>
  <si>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</si>
  <si>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</si>
  <si>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</si>
  <si>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</si>
  <si>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</si>
  <si>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</si>
  <si>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</si>
  <si>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</si>
  <si>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</si>
  <si>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</si>
  <si>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</si>
  <si>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</si>
  <si>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</si>
  <si>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</si>
  <si>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</si>
  <si>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</si>
  <si>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</si>
  <si>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</si>
  <si>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</si>
  <si>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</si>
  <si>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</si>
  <si>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</si>
  <si>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</si>
  <si>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</si>
  <si>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</si>
  <si>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</si>
  <si>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</si>
  <si>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</si>
  <si>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</si>
  <si>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</si>
  <si>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</si>
  <si>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</si>
  <si>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</si>
  <si>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</si>
  <si>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</si>
  <si>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</si>
  <si>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</si>
  <si>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</si>
  <si>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</si>
  <si>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</si>
  <si>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</si>
  <si>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</si>
  <si>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</si>
  <si>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</si>
  <si>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</si>
  <si>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</si>
  <si>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</si>
  <si>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</si>
  <si>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</si>
  <si>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</si>
  <si>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</si>
  <si>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</si>
  <si>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</si>
  <si>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</si>
  <si>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</si>
  <si>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</si>
  <si>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</si>
  <si>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</si>
  <si>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</si>
  <si>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</si>
  <si>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</si>
  <si>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</si>
  <si>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</si>
  <si>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</si>
  <si>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</si>
  <si>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</si>
  <si>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</si>
  <si>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</si>
  <si>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</si>
  <si>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</si>
  <si>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</si>
  <si>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</si>
  <si>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</si>
  <si>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</si>
  <si>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</si>
  <si>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</si>
  <si>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</si>
  <si>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</si>
  <si>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</si>
  <si>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</si>
  <si>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</si>
  <si>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</si>
  <si>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</si>
  <si>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</si>
  <si>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</si>
  <si>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</si>
  <si>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</si>
  <si>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</si>
  <si>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</si>
  <si>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</si>
  <si>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</si>
  <si>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</si>
  <si>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</si>
  <si>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</si>
  <si>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</si>
  <si>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</si>
  <si>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</si>
  <si>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</si>
  <si>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</si>
  <si>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</si>
  <si>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</si>
  <si>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</si>
  <si>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</si>
  <si>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</si>
  <si>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</si>
  <si>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</si>
  <si>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</si>
  <si>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</si>
  <si>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</si>
  <si>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</si>
  <si>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</si>
  <si>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</si>
  <si>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</si>
  <si>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</si>
  <si>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</si>
  <si>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</si>
  <si>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</si>
  <si>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</si>
  <si>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</si>
  <si>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</si>
  <si>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</si>
  <si>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</si>
  <si>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</si>
  <si>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</si>
  <si>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</si>
  <si>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</si>
  <si>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</si>
  <si>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</si>
  <si>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</si>
  <si>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</si>
  <si>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</si>
  <si>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</si>
  <si>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</si>
  <si>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</si>
  <si>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</si>
  <si>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</si>
  <si>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</si>
  <si>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</si>
  <si>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</si>
  <si>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</si>
  <si>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</si>
  <si>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</si>
  <si>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</si>
  <si>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</si>
  <si>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</si>
  <si>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</si>
  <si>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</si>
  <si>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</si>
  <si>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</si>
  <si>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</si>
  <si>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</si>
  <si>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</si>
  <si>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</si>
  <si>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</si>
  <si>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</si>
  <si>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</si>
  <si>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</si>
  <si>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</si>
  <si>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</si>
  <si>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</si>
  <si>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</si>
  <si>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</si>
  <si>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</si>
  <si>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</si>
  <si>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</si>
  <si>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</si>
  <si>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</si>
  <si>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</si>
  <si>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</si>
  <si>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</si>
  <si>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</si>
  <si>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</si>
  <si>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</si>
  <si>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</si>
  <si>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</si>
  <si>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</si>
  <si>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</si>
  <si>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</si>
  <si>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</si>
  <si>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</si>
  <si>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</si>
  <si>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</si>
  <si>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</si>
  <si>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</si>
  <si>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</si>
  <si>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</si>
  <si>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</si>
  <si>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</si>
  <si>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</si>
  <si>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</si>
  <si>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</si>
  <si>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</si>
  <si>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</si>
  <si>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</si>
  <si>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</si>
  <si>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</si>
  <si>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</si>
  <si>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</si>
  <si>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</si>
  <si>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</si>
  <si>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</si>
  <si>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</si>
  <si>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</si>
  <si>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</si>
  <si>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</si>
  <si>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</si>
  <si>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</si>
  <si>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</si>
  <si>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</si>
  <si>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</si>
  <si>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</si>
  <si>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</si>
  <si>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</si>
  <si>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</si>
  <si>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</si>
  <si>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</si>
  <si>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</si>
  <si>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</si>
  <si>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</si>
  <si>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</si>
  <si>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</si>
  <si>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</si>
  <si>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</si>
  <si>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</si>
  <si>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</si>
  <si>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</si>
  <si>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</si>
  <si>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</si>
  <si>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</si>
  <si>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</si>
  <si>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</si>
  <si>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</si>
  <si>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</si>
  <si>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</si>
  <si>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</si>
  <si>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</si>
  <si>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</si>
  <si>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</si>
  <si>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</si>
  <si>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</si>
  <si>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</si>
  <si>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</si>
  <si>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</si>
  <si>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</si>
  <si>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</si>
  <si>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</si>
  <si>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</si>
  <si>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</si>
  <si>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</si>
  <si>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</si>
  <si>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</si>
  <si>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</si>
  <si>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</si>
  <si>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</si>
  <si>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</si>
  <si>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</si>
  <si>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</si>
  <si>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</si>
  <si>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</si>
  <si>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</si>
  <si>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</si>
  <si>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</si>
  <si>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</si>
  <si>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</si>
  <si>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</si>
  <si>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</si>
  <si>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</si>
  <si>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</si>
  <si>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</si>
  <si>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</si>
  <si>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</si>
  <si>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</si>
  <si>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</si>
  <si>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</si>
  <si>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</si>
  <si>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</si>
  <si>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</si>
  <si>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</si>
  <si>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</si>
  <si>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</si>
  <si>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</si>
  <si>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</si>
  <si>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</si>
  <si>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</si>
  <si>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</si>
  <si>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</si>
  <si>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</si>
  <si>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</si>
  <si>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</si>
  <si>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</si>
  <si>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</si>
  <si>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</si>
  <si>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</si>
  <si>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</si>
  <si>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</si>
  <si>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</si>
  <si>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</si>
  <si>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</si>
  <si>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</si>
  <si>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</si>
  <si>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</si>
  <si>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</si>
  <si>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</si>
  <si>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</si>
  <si>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</si>
  <si>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</si>
  <si>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</si>
  <si>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</si>
  <si>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</si>
  <si>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</si>
  <si>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</si>
  <si>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</si>
  <si>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</si>
  <si>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</si>
  <si>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</si>
  <si>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</si>
  <si>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</si>
  <si>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</si>
  <si>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</si>
  <si>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</si>
  <si>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</si>
  <si>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</si>
  <si>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</si>
  <si>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</si>
  <si>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</si>
  <si>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</si>
  <si>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</si>
  <si>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</si>
  <si>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</si>
  <si>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</si>
  <si>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</si>
  <si>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</si>
  <si>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</si>
  <si>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</si>
  <si>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</si>
  <si>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</si>
  <si>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</si>
  <si>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</si>
  <si>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</si>
  <si>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</si>
  <si>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</si>
  <si>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</si>
  <si>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</si>
  <si>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</si>
  <si>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</si>
  <si>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</si>
  <si>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</si>
  <si>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</si>
  <si>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</si>
  <si>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</si>
  <si>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</si>
  <si>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</si>
  <si>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</si>
  <si>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</si>
  <si>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</si>
  <si>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</si>
  <si>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</si>
  <si>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</si>
  <si>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</si>
  <si>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</si>
  <si>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</si>
  <si>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</si>
  <si>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</si>
  <si>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</si>
  <si>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</si>
  <si>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</si>
  <si>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</si>
  <si>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</si>
  <si>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</si>
  <si>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</si>
  <si>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</si>
  <si>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</si>
  <si>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</si>
  <si>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</si>
  <si>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</si>
  <si>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</si>
  <si>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</si>
  <si>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</si>
  <si>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</si>
  <si>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</si>
  <si>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</si>
  <si>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</si>
  <si>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</si>
  <si>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</si>
  <si>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</si>
  <si>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</si>
  <si>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</si>
  <si>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</si>
  <si>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</si>
  <si>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</si>
  <si>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</si>
  <si>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</si>
  <si>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</si>
  <si>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</si>
  <si>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</si>
  <si>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</si>
  <si>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</si>
  <si>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</si>
  <si>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</si>
  <si>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</si>
  <si>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</si>
  <si>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</si>
  <si>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</si>
  <si>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</si>
  <si>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</si>
  <si>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</si>
  <si>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</si>
  <si>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</si>
  <si>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</si>
  <si>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</si>
  <si>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</si>
  <si>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</si>
  <si>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</si>
  <si>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</si>
  <si>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</si>
  <si>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</si>
  <si>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</si>
  <si>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</si>
  <si>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</si>
  <si>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</si>
  <si>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</si>
  <si>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</si>
  <si>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</si>
  <si>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</si>
  <si>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</si>
  <si>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</si>
  <si>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</si>
  <si>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</si>
  <si>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</si>
  <si>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</si>
  <si>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</si>
  <si>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</si>
  <si>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</si>
  <si>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</si>
  <si>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</si>
  <si>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</si>
  <si>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</si>
  <si>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</si>
  <si>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</si>
  <si>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</si>
  <si>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</si>
  <si>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</si>
  <si>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</si>
  <si>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</si>
  <si>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</si>
  <si>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</si>
  <si>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</si>
  <si>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</si>
  <si>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</si>
  <si>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</si>
  <si>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</si>
  <si>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</si>
  <si>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</si>
  <si>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</si>
  <si>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</si>
  <si>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</si>
  <si>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</si>
  <si>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</si>
  <si>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</si>
  <si>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</si>
  <si>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</si>
  <si>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</si>
  <si>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</si>
  <si>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</si>
  <si>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</si>
  <si>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</si>
  <si>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</si>
  <si>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</si>
  <si>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</si>
  <si>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</si>
  <si>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</si>
  <si>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</si>
  <si>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</si>
  <si>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</si>
  <si>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</si>
  <si>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</si>
  <si>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</si>
  <si>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</si>
  <si>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</si>
  <si>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</si>
  <si>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</si>
  <si>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</si>
  <si>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</si>
  <si>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</si>
  <si>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</si>
  <si>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</si>
  <si>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</si>
  <si>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</si>
  <si>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</si>
  <si>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</si>
  <si>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</si>
  <si>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</si>
  <si>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</si>
  <si>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</si>
  <si>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</si>
  <si>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</si>
  <si>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</si>
  <si>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</si>
  <si>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</si>
  <si>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</si>
  <si>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</si>
  <si>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</si>
  <si>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</si>
  <si>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</si>
  <si>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</si>
  <si>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</si>
  <si>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</si>
  <si>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</si>
  <si>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</si>
  <si>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</si>
  <si>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</si>
  <si>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</si>
  <si>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</si>
  <si>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</si>
  <si>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</si>
  <si>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</si>
  <si>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</si>
  <si>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</si>
  <si>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</si>
  <si>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</si>
  <si>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</si>
  <si>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</si>
  <si>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</si>
  <si>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</si>
  <si>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</si>
  <si>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</si>
  <si>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</si>
  <si>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</si>
  <si>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</si>
  <si>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</si>
  <si>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</si>
  <si>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</si>
  <si>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</si>
  <si>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</si>
  <si>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</si>
  <si>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</si>
  <si>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</si>
  <si>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</si>
  <si>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</si>
  <si>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</si>
  <si>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</si>
  <si>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</si>
  <si>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</si>
  <si>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</si>
  <si>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</si>
  <si>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</si>
  <si>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</si>
  <si>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</si>
  <si>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</si>
  <si>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</si>
  <si>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</si>
  <si>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</si>
  <si>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</si>
  <si>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</si>
  <si>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</si>
  <si>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</si>
  <si>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</si>
  <si>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</si>
  <si>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</si>
  <si>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</si>
  <si>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</si>
  <si>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</si>
  <si>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</si>
  <si>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</si>
  <si>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</si>
  <si>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</si>
  <si>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</si>
  <si>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</si>
  <si>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</si>
  <si>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</si>
  <si>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</si>
  <si>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</si>
  <si>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</si>
  <si>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</si>
  <si>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</si>
  <si>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</si>
  <si>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</si>
  <si>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</si>
  <si>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</si>
  <si>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</si>
  <si>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</si>
  <si>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</si>
  <si>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</si>
  <si>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</si>
  <si>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</si>
  <si>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</si>
  <si>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</si>
  <si>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</si>
  <si>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</si>
  <si>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</si>
  <si>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</si>
  <si>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</si>
  <si>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</si>
  <si>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</si>
  <si>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</si>
  <si>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</si>
  <si>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</si>
  <si>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</si>
  <si>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</si>
  <si>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</si>
  <si>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</si>
  <si>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</si>
  <si>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</si>
  <si>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</si>
  <si>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</si>
  <si>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</si>
  <si>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</si>
  <si>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</si>
  <si>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</si>
  <si>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</si>
  <si>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</si>
  <si>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</si>
  <si>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</si>
  <si>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</si>
  <si>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</si>
  <si>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</si>
  <si>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</si>
  <si>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</si>
  <si>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</si>
  <si>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</si>
  <si>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</si>
  <si>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</si>
  <si>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</si>
  <si>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</si>
  <si>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</si>
  <si>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</si>
  <si>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</si>
  <si>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</si>
  <si>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</si>
  <si>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</si>
  <si>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</si>
  <si>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</si>
  <si>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</si>
  <si>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</si>
  <si>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</si>
  <si>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</si>
  <si>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</si>
  <si>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</si>
  <si>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</si>
  <si>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</si>
  <si>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</si>
  <si>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</si>
  <si>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</si>
  <si>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</si>
  <si>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</si>
  <si>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</si>
  <si>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</si>
  <si>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</si>
  <si>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</si>
  <si>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</si>
  <si>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</si>
  <si>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</si>
  <si>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</si>
  <si>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</si>
  <si>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</si>
  <si>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</si>
  <si>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</si>
  <si>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</si>
  <si>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</si>
  <si>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</si>
  <si>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</si>
  <si>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</si>
  <si>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</si>
  <si>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</si>
  <si>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</si>
  <si>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</si>
  <si>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</si>
  <si>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</si>
  <si>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</si>
  <si>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</si>
  <si>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</si>
  <si>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</si>
  <si>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</si>
  <si>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</si>
  <si>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</si>
  <si>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</si>
  <si>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</si>
  <si>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</si>
  <si>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</si>
  <si>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</si>
  <si>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</si>
  <si>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</si>
  <si>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</si>
  <si>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</si>
  <si>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</si>
  <si>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</si>
  <si>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</si>
  <si>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</si>
  <si>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</si>
  <si>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</si>
  <si>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</si>
  <si>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</si>
  <si>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</si>
  <si>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</si>
  <si>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</si>
  <si>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</si>
  <si>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</si>
  <si>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</si>
  <si>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</si>
  <si>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</si>
  <si>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</si>
  <si>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</si>
  <si>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</si>
  <si>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</si>
  <si>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</si>
  <si>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</si>
  <si>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</si>
  <si>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</si>
  <si>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</si>
  <si>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</si>
  <si>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</si>
  <si>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</si>
  <si>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</si>
  <si>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</si>
  <si>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</si>
  <si>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</si>
  <si>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</si>
  <si>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</si>
  <si>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</si>
  <si>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</si>
  <si>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</si>
  <si>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</si>
  <si>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</si>
  <si>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</si>
  <si>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</si>
  <si>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</si>
  <si>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</si>
  <si>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</si>
  <si>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</si>
  <si>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</si>
  <si>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</si>
  <si>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</si>
  <si>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</si>
  <si>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</si>
  <si>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</si>
  <si>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</si>
  <si>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</si>
  <si>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</si>
  <si>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</si>
  <si>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</si>
  <si>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</si>
  <si>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</si>
  <si>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</si>
  <si>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</si>
  <si>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</si>
  <si>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</si>
  <si>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</si>
  <si>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</si>
  <si>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</si>
  <si>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</si>
  <si>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</si>
  <si>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</si>
  <si>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</si>
  <si>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</si>
  <si>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</si>
  <si>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</si>
  <si>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</si>
  <si>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</si>
  <si>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</si>
  <si>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</si>
  <si>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</si>
  <si>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</si>
  <si>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</si>
  <si>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</si>
  <si>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</si>
  <si>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</si>
  <si>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</si>
  <si>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</si>
  <si>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</si>
  <si>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</si>
  <si>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</si>
  <si>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</si>
  <si>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</si>
  <si>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</si>
  <si>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</si>
  <si>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</si>
  <si>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</si>
  <si>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</si>
  <si>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</si>
  <si>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</si>
  <si>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</si>
  <si>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</si>
  <si>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</si>
  <si>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</si>
  <si>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</si>
  <si>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</si>
  <si>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</si>
  <si>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</si>
  <si>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</si>
  <si>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</si>
  <si>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</si>
  <si>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</si>
  <si>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</si>
  <si>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</si>
  <si>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</si>
  <si>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</si>
  <si>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</si>
  <si>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</si>
  <si>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</si>
  <si>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</si>
  <si>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</si>
  <si>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</si>
  <si>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</si>
  <si>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</si>
  <si>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</si>
  <si>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</si>
  <si>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</si>
  <si>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</si>
  <si>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</si>
  <si>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</si>
  <si>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</si>
  <si>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</si>
  <si>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</si>
  <si>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</si>
  <si>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</si>
  <si>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</si>
  <si>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</si>
  <si>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</si>
  <si>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</si>
  <si>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</si>
  <si>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</si>
  <si>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</si>
  <si>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</si>
  <si>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</si>
  <si>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</si>
  <si>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</si>
  <si>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</si>
  <si>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</si>
  <si>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</si>
  <si>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</si>
  <si>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</si>
  <si>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</si>
  <si>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</si>
  <si>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</si>
  <si>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</si>
  <si>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</si>
  <si>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</si>
  <si>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</si>
  <si>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</si>
  <si>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</si>
  <si>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</si>
  <si>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</si>
  <si>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</si>
  <si>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</si>
  <si>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</si>
  <si>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</si>
  <si>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</si>
  <si>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</si>
  <si>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</si>
  <si>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</si>
  <si>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</si>
  <si>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</si>
  <si>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</si>
  <si>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</si>
  <si>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</si>
  <si>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</si>
  <si>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</si>
  <si>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</si>
  <si>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</si>
  <si>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</si>
  <si>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</si>
  <si>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</si>
  <si>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</si>
  <si>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</si>
  <si>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</si>
  <si>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</si>
  <si>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</si>
  <si>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</si>
  <si>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</si>
  <si>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</si>
  <si>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</si>
  <si>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</si>
  <si>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</si>
  <si>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</si>
  <si>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</si>
  <si>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</si>
  <si>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</si>
  <si>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</si>
  <si>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</si>
  <si>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</si>
  <si>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</si>
  <si>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</si>
  <si>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</si>
  <si>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</si>
  <si>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</si>
  <si>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</si>
  <si>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</si>
  <si>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</si>
  <si>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</si>
  <si>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</si>
  <si>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</si>
  <si>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</si>
  <si>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</si>
  <si>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</si>
  <si>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</si>
  <si>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</si>
  <si>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</si>
  <si>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</si>
  <si>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</si>
  <si>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</si>
  <si>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</si>
  <si>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</si>
  <si>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</si>
  <si>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</si>
  <si>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</si>
  <si>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</si>
  <si>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</si>
  <si>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</si>
  <si>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</si>
  <si>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</si>
  <si>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</si>
  <si>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</si>
  <si>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</si>
  <si>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</si>
  <si>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</si>
  <si>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</si>
  <si>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</si>
  <si>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</si>
  <si>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</si>
  <si>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</si>
  <si>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</si>
  <si>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</si>
  <si>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</si>
  <si>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</si>
  <si>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</si>
  <si>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</si>
  <si>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</si>
  <si>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</si>
  <si>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</si>
  <si>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</si>
  <si>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</si>
  <si>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</si>
  <si>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</si>
  <si>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</si>
  <si>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</si>
  <si>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</si>
  <si>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</si>
  <si>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</si>
  <si>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</si>
  <si>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</si>
  <si>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</si>
  <si>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</si>
  <si>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</si>
  <si>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</si>
  <si>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</si>
  <si>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</si>
  <si>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</si>
  <si>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</si>
  <si>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</si>
  <si>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</si>
  <si>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</si>
  <si>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</si>
  <si>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</si>
  <si>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</si>
  <si>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</si>
  <si>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</si>
  <si>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</si>
  <si>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</si>
  <si>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</si>
  <si>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</si>
  <si>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</si>
  <si>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</si>
  <si>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</si>
  <si>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</si>
  <si>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</si>
  <si>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</si>
  <si>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</si>
  <si>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</si>
  <si>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</si>
  <si>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</si>
  <si>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</si>
  <si>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</si>
  <si>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</si>
  <si>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</si>
  <si>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</si>
  <si>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</si>
  <si>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</si>
  <si>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</si>
  <si>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</si>
  <si>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</si>
  <si>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</si>
  <si>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</si>
  <si>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</si>
  <si>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</si>
  <si>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</si>
  <si>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</si>
  <si>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</si>
  <si>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</si>
  <si>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</si>
  <si>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</si>
  <si>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</si>
  <si>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</si>
  <si>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</si>
  <si>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</si>
  <si>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</si>
  <si>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</si>
  <si>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</si>
  <si>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</si>
  <si>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</si>
  <si>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</si>
  <si>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</si>
  <si>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</si>
  <si>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</si>
  <si>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</si>
  <si>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</si>
  <si>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</si>
  <si>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</si>
  <si>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</si>
  <si>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</si>
  <si>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</si>
  <si>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</si>
  <si>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</si>
  <si>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</si>
  <si>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</si>
  <si>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</si>
  <si>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</si>
  <si>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</si>
  <si>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</si>
  <si>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</si>
  <si>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</si>
  <si>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</si>
  <si>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</si>
  <si>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</si>
  <si>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</si>
  <si>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</si>
  <si>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</si>
  <si>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</si>
  <si>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</si>
  <si>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</si>
  <si>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</si>
  <si>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</si>
  <si>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</si>
  <si>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</si>
  <si>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</si>
  <si>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</si>
  <si>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</si>
  <si>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</si>
  <si>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</si>
  <si>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</si>
  <si>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</si>
  <si>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</si>
  <si>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</si>
  <si>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</si>
  <si>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</si>
  <si>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</si>
  <si>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</si>
  <si>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</si>
  <si>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</si>
  <si>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</si>
  <si>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</si>
  <si>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</si>
  <si>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</si>
  <si>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</si>
  <si>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</si>
  <si>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</si>
  <si>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</si>
  <si>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</si>
  <si>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</si>
  <si>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</si>
  <si>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</si>
  <si>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</si>
  <si>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</si>
  <si>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</si>
  <si>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</si>
  <si>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</si>
  <si>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</si>
  <si>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</si>
  <si>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</si>
  <si>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</si>
  <si>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</si>
  <si>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</si>
  <si>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</si>
  <si>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</si>
  <si>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</si>
  <si>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</si>
  <si>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</si>
  <si>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</si>
  <si>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</si>
  <si>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</si>
  <si>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</si>
  <si>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</si>
  <si>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</si>
  <si>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</si>
  <si>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</si>
  <si>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</si>
  <si>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</si>
  <si>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</si>
  <si>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</si>
  <si>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</si>
  <si>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</si>
  <si>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</si>
  <si>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</si>
  <si>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</si>
  <si>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</si>
  <si>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</si>
  <si>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</si>
  <si>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</si>
  <si>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</si>
  <si>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</si>
  <si>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</si>
  <si>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</si>
  <si>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</si>
  <si>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</si>
  <si>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</si>
  <si>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</si>
  <si>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</si>
  <si>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</si>
  <si>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</si>
  <si>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</si>
  <si>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</si>
  <si>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</si>
  <si>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</si>
  <si>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</si>
  <si>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</si>
  <si>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</si>
  <si>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</si>
  <si>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</si>
  <si>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</si>
  <si>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</si>
  <si>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</si>
  <si>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</si>
  <si>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</si>
  <si>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</si>
  <si>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</si>
  <si>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</si>
  <si>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</si>
  <si>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</si>
  <si>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</si>
  <si>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</si>
  <si>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</si>
  <si>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</si>
  <si>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</si>
  <si>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</si>
  <si>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</si>
  <si>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</si>
  <si>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</si>
  <si>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</si>
  <si>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</si>
  <si>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</si>
  <si>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</si>
  <si>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</si>
  <si>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</si>
  <si>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</si>
  <si>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</si>
  <si>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</si>
  <si>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</si>
  <si>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</si>
  <si>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</si>
  <si>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</si>
  <si>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</si>
  <si>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</si>
  <si>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</si>
  <si>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</si>
  <si>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</si>
  <si>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</si>
  <si>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</si>
  <si>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</si>
  <si>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</si>
  <si>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</si>
  <si>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</si>
  <si>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</si>
  <si>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</si>
  <si>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</si>
  <si>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</si>
  <si>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</si>
  <si>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</si>
  <si>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</si>
  <si>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</si>
  <si>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</si>
  <si>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</si>
  <si>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</si>
  <si>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</si>
  <si>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</si>
  <si>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</si>
  <si>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</si>
  <si>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</si>
  <si>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</si>
  <si>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</si>
  <si>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</si>
  <si>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</si>
  <si>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</si>
  <si>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</si>
  <si>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</si>
  <si>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</si>
  <si>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</si>
  <si>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</si>
  <si>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</si>
  <si>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</si>
  <si>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</si>
  <si>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</si>
  <si>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</si>
  <si>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</si>
  <si>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</si>
  <si>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</si>
  <si>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</si>
  <si>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</si>
  <si>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</si>
  <si>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</si>
  <si>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</si>
  <si>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</si>
  <si>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</si>
  <si>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</si>
  <si>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</si>
  <si>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</si>
  <si>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</si>
  <si>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</si>
  <si>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</si>
  <si>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</si>
  <si>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</si>
  <si>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</si>
  <si>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</si>
  <si>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</si>
  <si>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</si>
  <si>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</si>
  <si>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</si>
  <si>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</si>
  <si>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</si>
  <si>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</si>
  <si>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</si>
  <si>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</si>
  <si>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</si>
  <si>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</si>
  <si>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</si>
  <si>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</si>
  <si>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</si>
  <si>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</si>
  <si>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</si>
  <si>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</si>
  <si>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</si>
  <si>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</si>
  <si>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</si>
  <si>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</si>
  <si>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</si>
  <si>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</si>
  <si>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</si>
  <si>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</si>
  <si>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</si>
  <si>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</si>
  <si>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</si>
  <si>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</si>
  <si>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</si>
  <si>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</si>
  <si>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</si>
  <si>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</si>
  <si>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</si>
  <si>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</si>
  <si>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</si>
  <si>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</si>
  <si>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</si>
  <si>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</si>
  <si>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</si>
  <si>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</si>
  <si>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</si>
  <si>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</si>
  <si>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</si>
  <si>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</si>
  <si>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</si>
  <si>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</si>
  <si>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</si>
  <si>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</si>
  <si>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</si>
  <si>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</si>
  <si>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</si>
  <si>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</si>
  <si>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</si>
  <si>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</si>
  <si>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</si>
  <si>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</si>
  <si>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</si>
  <si>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</si>
  <si>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</si>
  <si>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</si>
  <si>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</si>
  <si>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</si>
  <si>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</si>
  <si>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</si>
  <si>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</si>
  <si>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</si>
  <si>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</si>
  <si>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</si>
  <si>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</si>
  <si>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</si>
  <si>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</si>
  <si>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</si>
  <si>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</si>
  <si>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</si>
  <si>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</si>
  <si>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</si>
  <si>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</si>
  <si>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</si>
  <si>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</si>
  <si>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</si>
  <si>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</si>
  <si>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</si>
  <si>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</si>
  <si>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</si>
  <si>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</si>
  <si>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</si>
  <si>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</si>
  <si>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</si>
  <si>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</si>
  <si>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</si>
  <si>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</si>
  <si>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</si>
  <si>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</si>
  <si>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</si>
  <si>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</si>
  <si>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</si>
  <si>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</si>
  <si>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</si>
  <si>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</si>
  <si>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</si>
  <si>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</si>
  <si>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</si>
  <si>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</si>
  <si>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</si>
  <si>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</si>
  <si>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</si>
  <si>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</si>
  <si>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</si>
  <si>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</si>
  <si>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</si>
  <si>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</si>
  <si>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</si>
  <si>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</si>
  <si>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</si>
  <si>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</si>
  <si>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</si>
  <si>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</si>
  <si>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</si>
  <si>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</si>
  <si>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</si>
  <si>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</si>
  <si>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</si>
  <si>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</si>
  <si>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</si>
  <si>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</si>
  <si>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</si>
  <si>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</si>
  <si>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</si>
  <si>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</si>
  <si>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</si>
  <si>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</si>
  <si>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</si>
  <si>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</si>
  <si>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</si>
  <si>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</si>
  <si>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</si>
  <si>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</si>
  <si>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</si>
  <si>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</si>
  <si>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</si>
  <si>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</si>
  <si>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</si>
  <si>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</si>
  <si>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</si>
  <si>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</si>
  <si>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</si>
  <si>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</si>
  <si>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</si>
  <si>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</si>
  <si>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</si>
  <si>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</si>
  <si>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</si>
  <si>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</si>
  <si>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</si>
  <si>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</si>
  <si>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</si>
  <si>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</si>
  <si>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</si>
  <si>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</si>
  <si>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</si>
  <si>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</si>
  <si>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</si>
  <si>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</si>
  <si>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</si>
  <si>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</si>
  <si>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</si>
  <si>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</si>
  <si>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</si>
  <si>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</si>
  <si>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</si>
  <si>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</si>
  <si>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</si>
  <si>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</si>
  <si>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</si>
  <si>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</si>
  <si>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</si>
  <si>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</si>
  <si>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</si>
  <si>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</si>
  <si>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</si>
  <si>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</si>
  <si>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</si>
  <si>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</si>
  <si>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</si>
  <si>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</si>
  <si>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</si>
  <si>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</si>
  <si>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</si>
  <si>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</si>
  <si>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</si>
  <si>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</si>
  <si>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</si>
  <si>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</si>
  <si>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</si>
  <si>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</si>
  <si>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</si>
  <si>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</si>
  <si>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</si>
  <si>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</si>
  <si>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</si>
  <si>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</si>
  <si>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</si>
  <si>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</si>
  <si>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</si>
  <si>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</si>
  <si>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</si>
  <si>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</si>
  <si>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</si>
  <si>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</si>
  <si>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</si>
  <si>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</si>
  <si>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</si>
  <si>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</si>
  <si>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</si>
  <si>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</si>
  <si>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</si>
  <si>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</si>
  <si>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</si>
  <si>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</si>
  <si>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</si>
  <si>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</si>
  <si>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</si>
  <si>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</si>
  <si>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</si>
  <si>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</si>
  <si>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</si>
  <si>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</si>
  <si>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</si>
  <si>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</si>
  <si>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</si>
  <si>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</si>
  <si>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</si>
  <si>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</si>
  <si>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</si>
  <si>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</si>
  <si>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</si>
  <si>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</si>
  <si>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</si>
  <si>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</si>
  <si>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</si>
  <si>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</si>
  <si>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</si>
  <si>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</si>
  <si>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</si>
  <si>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</si>
  <si>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</si>
  <si>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</si>
  <si>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</si>
  <si>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</si>
  <si>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</si>
  <si>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</si>
  <si>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</si>
  <si>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</si>
  <si>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</si>
  <si>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</si>
  <si>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</si>
  <si>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</si>
  <si>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</si>
  <si>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</si>
  <si>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</si>
  <si>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</si>
  <si>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</si>
  <si>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</si>
  <si>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</si>
  <si>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</si>
  <si>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</si>
  <si>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</si>
  <si>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</si>
  <si>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</si>
  <si>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</si>
  <si>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</si>
  <si>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</si>
  <si>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</si>
  <si>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</si>
  <si>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</si>
  <si>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</si>
  <si>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</si>
  <si>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</si>
  <si>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</si>
  <si>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</si>
  <si>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</si>
  <si>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</si>
  <si>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</si>
  <si>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</si>
  <si>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</si>
  <si>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</si>
  <si>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</si>
  <si>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</si>
  <si>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</si>
  <si>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</si>
  <si>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</si>
  <si>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</si>
  <si>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</si>
  <si>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</si>
  <si>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</si>
  <si>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</si>
  <si>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</si>
  <si>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</si>
  <si>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</si>
  <si>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</si>
  <si>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</si>
  <si>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</si>
  <si>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</si>
  <si>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</si>
  <si>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</si>
  <si>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</si>
  <si>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</si>
  <si>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</si>
  <si>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</si>
  <si>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</si>
  <si>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</si>
  <si>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</si>
  <si>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</si>
  <si>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</si>
  <si>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</si>
  <si>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</si>
  <si>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</si>
  <si>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</si>
  <si>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</si>
  <si>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</si>
  <si>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</si>
  <si>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</si>
  <si>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</si>
  <si>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</si>
  <si>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</si>
  <si>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</si>
  <si>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</si>
  <si>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</si>
  <si>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</si>
  <si>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</si>
  <si>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</si>
  <si>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</si>
  <si>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</si>
  <si>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</si>
  <si>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</si>
  <si>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</si>
  <si>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</si>
  <si>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</si>
  <si>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</si>
  <si>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</si>
  <si>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</si>
  <si>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</si>
  <si>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</si>
  <si>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</si>
  <si>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</si>
  <si>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</si>
  <si>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</si>
  <si>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</si>
  <si>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</si>
  <si>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</si>
  <si>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</si>
  <si>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</si>
  <si>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</si>
  <si>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</si>
  <si>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</si>
  <si>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</si>
  <si>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</si>
  <si>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</si>
  <si>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</si>
  <si>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</si>
  <si>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</si>
  <si>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</si>
  <si>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</si>
  <si>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</si>
  <si>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</si>
  <si>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</si>
  <si>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</si>
  <si>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</si>
  <si>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</si>
  <si>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</si>
  <si>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</si>
  <si>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</si>
  <si>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</si>
  <si>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</si>
  <si>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</si>
  <si>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</si>
  <si>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</si>
  <si>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</si>
  <si>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</si>
  <si>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</si>
  <si>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</si>
  <si>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</si>
  <si>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</si>
  <si>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</si>
  <si>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</si>
  <si>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</si>
  <si>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</si>
  <si>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</si>
  <si>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</si>
  <si>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</si>
  <si>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</si>
  <si>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</si>
  <si>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</si>
  <si>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</si>
  <si>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</si>
  <si>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</si>
  <si>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</si>
  <si>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</si>
  <si>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</si>
  <si>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</si>
  <si>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</si>
  <si>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</si>
  <si>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</si>
  <si>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</si>
  <si>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</si>
  <si>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</si>
  <si>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</si>
  <si>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</si>
  <si>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</si>
  <si>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</si>
  <si>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</si>
  <si>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</si>
  <si>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</si>
  <si>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</si>
  <si>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</si>
  <si>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</si>
  <si>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</si>
  <si>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</si>
  <si>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</si>
  <si>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</si>
  <si>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</si>
  <si>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</si>
  <si>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</si>
  <si>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</si>
  <si>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</si>
  <si>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</si>
  <si>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</si>
  <si>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</si>
  <si>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</si>
  <si>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</si>
  <si>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</si>
  <si>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</si>
  <si>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</si>
  <si>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</si>
  <si>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</si>
  <si>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</si>
  <si>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</si>
  <si>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</si>
  <si>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</si>
  <si>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</si>
  <si>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</si>
  <si>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</si>
  <si>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</si>
  <si>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</si>
  <si>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</si>
  <si>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</si>
  <si>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</si>
  <si>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</si>
  <si>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</si>
  <si>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</si>
  <si>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</si>
  <si>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</si>
  <si>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</si>
  <si>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</si>
  <si>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</si>
  <si>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</si>
  <si>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</si>
  <si>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</si>
  <si>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</si>
  <si>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</si>
  <si>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</si>
  <si>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</si>
  <si>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</si>
  <si>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</si>
  <si>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</si>
  <si>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</si>
  <si>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</si>
  <si>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</si>
  <si>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</si>
  <si>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</si>
  <si>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</si>
  <si>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</si>
  <si>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</si>
  <si>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</si>
  <si>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</si>
  <si>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</si>
  <si>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</si>
  <si>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</si>
  <si>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</si>
  <si>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</si>
  <si>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</si>
  <si>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</si>
  <si>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</si>
  <si>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</si>
  <si>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</si>
  <si>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</si>
  <si>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</si>
  <si>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</si>
  <si>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</si>
  <si>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</si>
  <si>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</si>
  <si>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</si>
  <si>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</si>
  <si>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</si>
  <si>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</si>
  <si>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</si>
  <si>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</si>
  <si>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</si>
  <si>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</si>
  <si>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</si>
  <si>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</si>
  <si>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</si>
  <si>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</si>
  <si>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</si>
  <si>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</si>
  <si>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</si>
  <si>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</si>
  <si>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</si>
  <si>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</si>
  <si>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</si>
  <si>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</si>
  <si>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</si>
  <si>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</si>
  <si>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</si>
  <si>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</si>
  <si>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</si>
  <si>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</si>
  <si>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</si>
  <si>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</si>
  <si>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</si>
  <si>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</si>
  <si>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</si>
  <si>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</si>
  <si>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</si>
  <si>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</si>
  <si>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</si>
  <si>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</si>
  <si>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</si>
  <si>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</si>
  <si>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</si>
  <si>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</si>
  <si>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</si>
  <si>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</si>
  <si>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</si>
  <si>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</si>
  <si>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</si>
  <si>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</si>
  <si>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</si>
  <si>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</si>
  <si>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</si>
  <si>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</si>
  <si>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</si>
  <si>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</si>
  <si>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</si>
  <si>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</si>
  <si>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</si>
  <si>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</si>
  <si>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</si>
  <si>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</si>
  <si>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</si>
  <si>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</si>
  <si>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</si>
  <si>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</si>
  <si>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</si>
  <si>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</si>
  <si>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</si>
  <si>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</si>
  <si>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</si>
  <si>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</si>
  <si>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</si>
  <si>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</si>
  <si>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</si>
  <si>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</si>
  <si>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</si>
  <si>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</si>
  <si>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</si>
  <si>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</si>
  <si>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</si>
  <si>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</si>
  <si>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</si>
  <si>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</si>
  <si>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</si>
  <si>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</si>
  <si>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</si>
  <si>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</si>
  <si>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</si>
  <si>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</si>
  <si>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</si>
  <si>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</si>
  <si>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</si>
  <si>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</si>
  <si>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</si>
  <si>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</si>
  <si>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</si>
  <si>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</si>
  <si>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</si>
  <si>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</si>
  <si>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</si>
  <si>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</si>
  <si>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</si>
  <si>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</si>
  <si>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</si>
  <si>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</si>
  <si>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</si>
  <si>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</si>
  <si>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</si>
  <si>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</si>
  <si>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</si>
  <si>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</si>
  <si>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</si>
  <si>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</si>
  <si>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</si>
  <si>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</si>
  <si>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</si>
  <si>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</si>
  <si>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</si>
  <si>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</si>
  <si>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</si>
  <si>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</si>
  <si>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</si>
  <si>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</si>
  <si>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</si>
  <si>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</si>
  <si>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</si>
  <si>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</si>
  <si>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</si>
  <si>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</si>
  <si>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</si>
  <si>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</si>
  <si>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</si>
  <si>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</si>
  <si>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</si>
  <si>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</si>
  <si>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</si>
  <si>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</si>
  <si>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</si>
  <si>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</si>
  <si>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</si>
  <si>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</si>
  <si>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</si>
  <si>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</si>
  <si>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</si>
  <si>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</si>
  <si>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</si>
  <si>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</si>
  <si>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</si>
  <si>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</si>
  <si>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</si>
  <si>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</si>
  <si>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</si>
  <si>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</si>
  <si>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</si>
  <si>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</si>
  <si>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</si>
  <si>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</si>
  <si>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</si>
  <si>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</si>
  <si>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</si>
  <si>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</si>
  <si>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</si>
  <si>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</si>
  <si>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</si>
  <si>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</si>
  <si>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</si>
  <si>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</si>
  <si>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</si>
  <si>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</si>
  <si>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</si>
  <si>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</si>
  <si>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</si>
  <si>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</si>
  <si>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</si>
  <si>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</si>
  <si>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</si>
  <si>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</si>
  <si>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</si>
  <si>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</si>
  <si>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</si>
  <si>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</si>
  <si>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</si>
  <si>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</si>
  <si>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</si>
  <si>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</si>
  <si>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</si>
  <si>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</si>
  <si>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</si>
  <si>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</si>
  <si>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</si>
  <si>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</si>
  <si>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</si>
  <si>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</si>
  <si>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</si>
  <si>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</si>
  <si>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</si>
  <si>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</si>
  <si>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</si>
  <si>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</si>
  <si>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</si>
  <si>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</si>
  <si>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</si>
  <si>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</si>
  <si>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</si>
  <si>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</si>
  <si>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</si>
  <si>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</si>
  <si>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</si>
  <si>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</si>
  <si>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</si>
  <si>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</si>
  <si>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</si>
  <si>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</si>
  <si>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</si>
  <si>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</si>
  <si>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</si>
  <si>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</si>
  <si>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</si>
  <si>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</si>
  <si>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</si>
  <si>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</si>
  <si>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</si>
  <si>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</si>
  <si>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</si>
  <si>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</si>
  <si>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</si>
  <si>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</si>
  <si>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</si>
  <si>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</si>
  <si>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</si>
  <si>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</si>
  <si>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</si>
  <si>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</si>
  <si>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</si>
  <si>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</si>
  <si>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</si>
  <si>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</si>
  <si>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</si>
  <si>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</si>
  <si>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</si>
  <si>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</si>
  <si>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</si>
  <si>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</si>
  <si>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</si>
  <si>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</si>
  <si>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</si>
  <si>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</si>
  <si>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</si>
  <si>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</si>
  <si>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</si>
  <si>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</si>
  <si>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</si>
  <si>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</si>
  <si>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</si>
  <si>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</si>
  <si>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</si>
  <si>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</si>
  <si>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</si>
  <si>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</si>
  <si>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</si>
  <si>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</si>
  <si>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</si>
  <si>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</si>
  <si>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</si>
  <si>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</si>
  <si>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</si>
  <si>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</si>
  <si>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</si>
  <si>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</si>
  <si>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</si>
  <si>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</si>
  <si>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</si>
  <si>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</si>
  <si>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</si>
  <si>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</si>
  <si>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</si>
  <si>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</si>
  <si>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</si>
  <si>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</si>
  <si>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</si>
  <si>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</si>
  <si>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</si>
  <si>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</si>
  <si>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</si>
  <si>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</si>
  <si>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</si>
  <si>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</si>
  <si>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</si>
  <si>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</si>
  <si>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</si>
  <si>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</si>
  <si>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</si>
  <si>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</si>
  <si>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</si>
  <si>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</si>
  <si>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</si>
  <si>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</si>
  <si>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</si>
  <si>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</si>
  <si>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</si>
  <si>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</si>
  <si>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</si>
  <si>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</si>
  <si>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</si>
  <si>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</si>
  <si>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</si>
  <si>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</si>
  <si>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</si>
  <si>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</si>
  <si>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</si>
  <si>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</si>
  <si>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</si>
  <si>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</si>
  <si>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</si>
  <si>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</si>
  <si>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</si>
  <si>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</si>
  <si>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</si>
  <si>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</si>
  <si>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</si>
  <si>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</si>
  <si>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</si>
  <si>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</si>
  <si>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</si>
  <si>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</si>
  <si>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</si>
  <si>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</si>
  <si>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</si>
  <si>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</si>
  <si>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</si>
  <si>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</si>
  <si>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</si>
  <si>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</si>
  <si>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</si>
  <si>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</si>
  <si>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</si>
  <si>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</si>
  <si>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</si>
  <si>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</si>
  <si>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</si>
  <si>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</si>
  <si>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</si>
  <si>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</si>
  <si>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</si>
  <si>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</si>
  <si>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</si>
  <si>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</si>
  <si>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</si>
  <si>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</si>
  <si>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</si>
  <si>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</si>
  <si>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</si>
  <si>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</si>
  <si>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</si>
  <si>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</si>
  <si>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</si>
  <si>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</si>
  <si>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</si>
  <si>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</si>
  <si>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</si>
  <si>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</si>
  <si>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</si>
  <si>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</si>
  <si>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</si>
  <si>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</si>
  <si>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</si>
  <si>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</si>
  <si>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</si>
  <si>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</si>
  <si>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</si>
  <si>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</si>
  <si>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</si>
  <si>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</si>
  <si>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</si>
  <si>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</si>
  <si>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</si>
  <si>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</si>
  <si>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</si>
  <si>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</si>
  <si>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</si>
  <si>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</si>
  <si>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</si>
  <si>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</si>
  <si>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</si>
  <si>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</si>
  <si>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</si>
  <si>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</si>
  <si>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</si>
  <si>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</si>
  <si>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</si>
  <si>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</si>
  <si>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</si>
  <si>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</si>
  <si>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</si>
  <si>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</si>
  <si>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</si>
  <si>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</si>
  <si>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</si>
  <si>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</si>
  <si>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</si>
  <si>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</si>
  <si>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</si>
  <si>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</si>
  <si>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</si>
  <si>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</si>
  <si>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</si>
  <si>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</si>
  <si>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</si>
  <si>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</si>
  <si>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</si>
  <si>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</si>
  <si>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</si>
  <si>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</si>
  <si>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</si>
  <si>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</si>
  <si>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</si>
  <si>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</si>
  <si>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</si>
  <si>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</si>
  <si>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</si>
  <si>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</si>
  <si>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</si>
  <si>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</si>
  <si>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</si>
  <si>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</si>
  <si>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</si>
  <si>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</si>
  <si>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</si>
  <si>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</si>
  <si>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</si>
  <si>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</si>
  <si>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</si>
  <si>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</si>
  <si>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</si>
  <si>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</si>
  <si>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</si>
  <si>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</si>
  <si>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</si>
  <si>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</si>
  <si>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</si>
  <si>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</si>
  <si>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</si>
  <si>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</si>
  <si>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</si>
  <si>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</si>
  <si>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</si>
  <si>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</si>
  <si>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</si>
  <si>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</si>
  <si>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</si>
  <si>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</si>
  <si>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</si>
  <si>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</si>
  <si>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</si>
  <si>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</si>
  <si>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</si>
  <si>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</si>
  <si>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</si>
  <si>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</si>
  <si>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</si>
  <si>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</si>
  <si>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</si>
  <si>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</si>
  <si>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</si>
  <si>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</si>
  <si>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</si>
  <si>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</si>
  <si>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</si>
  <si>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</si>
  <si>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</si>
  <si>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</si>
  <si>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</si>
  <si>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</si>
  <si>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</si>
  <si>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</si>
  <si>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</si>
  <si>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</si>
  <si>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</si>
  <si>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</si>
  <si>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</si>
  <si>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</si>
  <si>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</si>
  <si>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</si>
  <si>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</si>
  <si>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</si>
  <si>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</si>
  <si>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</si>
  <si>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</si>
  <si>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</si>
  <si>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</si>
  <si>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</si>
  <si>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</si>
  <si>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</si>
  <si>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</si>
  <si>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</si>
  <si>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</si>
  <si>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</si>
  <si>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</si>
  <si>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</si>
  <si>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</si>
  <si>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</si>
  <si>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</si>
  <si>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</si>
  <si>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</si>
  <si>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</si>
  <si>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</si>
  <si>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</si>
  <si>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</si>
  <si>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</si>
  <si>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</si>
  <si>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</si>
  <si>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</si>
  <si>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</si>
  <si>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</si>
  <si>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</si>
  <si>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</si>
  <si>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</si>
  <si>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</si>
  <si>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</si>
  <si>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</si>
  <si>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</si>
  <si>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</si>
  <si>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</si>
  <si>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</si>
  <si>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</si>
  <si>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</si>
  <si>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</si>
  <si>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</si>
  <si>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</si>
  <si>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</si>
  <si>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</si>
  <si>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</si>
  <si>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</si>
  <si>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</si>
  <si>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</si>
  <si>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</si>
  <si>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</si>
  <si>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</si>
  <si>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</si>
  <si>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</si>
  <si>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</si>
  <si>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</si>
  <si>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</si>
  <si>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</si>
  <si>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</si>
  <si>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</si>
  <si>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</si>
  <si>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</si>
  <si>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</si>
  <si>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</si>
  <si>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</si>
  <si>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</si>
  <si>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</si>
  <si>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</si>
  <si>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</si>
  <si>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</si>
  <si>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</si>
  <si>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</si>
  <si>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</si>
  <si>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</si>
  <si>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</si>
  <si>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</si>
  <si>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</si>
  <si>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</si>
  <si>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</si>
  <si>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</si>
  <si>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</si>
  <si>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</si>
  <si>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</si>
  <si>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</si>
  <si>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</si>
  <si>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</si>
  <si>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</si>
  <si>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</si>
  <si>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</si>
  <si>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</si>
  <si>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</si>
  <si>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</si>
  <si>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</si>
  <si>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</si>
  <si>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</si>
  <si>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</si>
  <si>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</si>
  <si>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</si>
  <si>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</si>
  <si>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</si>
  <si>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</si>
  <si>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</si>
  <si>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</si>
  <si>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</si>
  <si>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</si>
  <si>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</si>
  <si>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</si>
  <si>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</si>
  <si>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</si>
  <si>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</si>
  <si>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</si>
  <si>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</si>
  <si>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</si>
  <si>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</si>
  <si>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</si>
  <si>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</si>
  <si>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</si>
  <si>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</si>
  <si>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</si>
  <si>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</si>
  <si>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</si>
  <si>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</si>
  <si>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</si>
  <si>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</si>
  <si>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</si>
  <si>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</si>
  <si>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</si>
  <si>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</si>
  <si>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</si>
  <si>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</si>
  <si>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</si>
  <si>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</si>
  <si>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</si>
  <si>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</si>
  <si>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</si>
  <si>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</si>
  <si>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</si>
  <si>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</si>
  <si>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</si>
  <si>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</si>
  <si>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</si>
  <si>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</si>
  <si>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</si>
  <si>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</si>
  <si>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</si>
  <si>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</si>
  <si>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</si>
  <si>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</si>
  <si>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</si>
  <si>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</si>
  <si>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</si>
  <si>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</si>
  <si>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</si>
  <si>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</si>
  <si>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</si>
  <si>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</si>
  <si>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</si>
  <si>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</si>
  <si>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</si>
  <si>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</si>
  <si>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</si>
  <si>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</si>
  <si>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</si>
  <si>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</si>
  <si>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</si>
  <si>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</si>
  <si>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</si>
  <si>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</si>
  <si>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</si>
  <si>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</si>
  <si>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</si>
  <si>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</si>
  <si>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</si>
  <si>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</si>
  <si>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</si>
  <si>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</si>
  <si>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</si>
  <si>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</si>
  <si>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</si>
  <si>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</si>
  <si>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</si>
  <si>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</si>
  <si>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</si>
  <si>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</si>
  <si>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</si>
  <si>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</si>
  <si>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</si>
  <si>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</si>
  <si>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</si>
  <si>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</si>
  <si>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</si>
  <si>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</si>
  <si>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</si>
  <si>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</si>
  <si>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</si>
  <si>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</si>
  <si>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</si>
  <si>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</si>
  <si>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</si>
  <si>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</si>
  <si>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</si>
  <si>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</si>
  <si>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</si>
  <si>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</si>
  <si>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</si>
  <si>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</si>
  <si>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</si>
  <si>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</si>
  <si>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</si>
  <si>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</si>
  <si>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</si>
  <si>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</si>
  <si>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</si>
  <si>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</si>
  <si>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</si>
  <si>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</si>
  <si>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</si>
  <si>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</si>
  <si>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</si>
  <si>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</si>
  <si>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</si>
  <si>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</si>
  <si>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</si>
  <si>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</si>
  <si>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</si>
  <si>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</si>
  <si>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</si>
  <si>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</si>
  <si>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</si>
  <si>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</si>
  <si>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</si>
  <si>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</si>
  <si>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</si>
  <si>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</si>
  <si>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</si>
  <si>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</si>
  <si>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</si>
  <si>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</si>
  <si>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</si>
  <si>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</si>
  <si>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</si>
  <si>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</si>
  <si>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</si>
  <si>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</si>
  <si>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</si>
  <si>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</si>
  <si>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</si>
  <si>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</si>
  <si>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</si>
  <si>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</si>
  <si>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</si>
  <si>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</si>
  <si>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</si>
  <si>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</si>
  <si>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</si>
  <si>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</si>
  <si>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</si>
  <si>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</si>
  <si>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</si>
  <si>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</si>
  <si>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</si>
  <si>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</si>
  <si>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</si>
  <si>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</si>
  <si>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</si>
  <si>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</si>
  <si>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</si>
  <si>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</si>
  <si>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</si>
  <si>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</si>
  <si>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</si>
  <si>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</si>
  <si>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</si>
  <si>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</si>
  <si>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</si>
  <si>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</si>
  <si>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</si>
  <si>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</si>
  <si>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</si>
  <si>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</si>
  <si>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</si>
  <si>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</si>
  <si>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</si>
  <si>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</si>
  <si>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</si>
  <si>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</si>
  <si>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</si>
  <si>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</si>
  <si>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</si>
  <si>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</si>
  <si>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</si>
  <si>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</si>
  <si>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</si>
  <si>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</si>
  <si>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</si>
  <si>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</si>
  <si>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</si>
  <si>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</si>
  <si>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</si>
  <si>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</si>
  <si>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</si>
  <si>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</si>
  <si>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</si>
  <si>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</si>
  <si>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</si>
  <si>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</si>
  <si>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</si>
  <si>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</si>
  <si>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</si>
  <si>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</si>
  <si>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</si>
  <si>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</si>
  <si>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</si>
  <si>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</si>
  <si>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</si>
  <si>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</si>
  <si>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</si>
  <si>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</si>
  <si>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</si>
  <si>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</si>
  <si>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</si>
  <si>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</si>
  <si>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</si>
  <si>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</si>
  <si>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</si>
  <si>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</si>
  <si>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</si>
  <si>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</si>
  <si>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</si>
  <si>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</si>
  <si>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</si>
  <si>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</si>
  <si>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</si>
  <si>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</si>
  <si>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</si>
  <si>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</si>
  <si>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</si>
  <si>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</si>
  <si>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</si>
  <si>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</si>
  <si>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</si>
  <si>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</si>
  <si>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</si>
  <si>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</si>
  <si>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</si>
  <si>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</si>
  <si>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</si>
  <si>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</si>
  <si>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</si>
  <si>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</si>
  <si>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</si>
  <si>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</si>
  <si>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</si>
  <si>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</si>
  <si>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</si>
  <si>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</si>
  <si>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</si>
  <si>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</si>
  <si>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</si>
  <si>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</si>
  <si>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</si>
  <si>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</si>
  <si>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</si>
  <si>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</si>
  <si>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</si>
  <si>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</si>
  <si>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</si>
  <si>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</si>
  <si>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</si>
  <si>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</si>
  <si>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</si>
  <si>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</si>
  <si>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</si>
  <si>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</si>
  <si>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</si>
  <si>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</si>
  <si>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</si>
  <si>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</si>
  <si>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</si>
  <si>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</si>
  <si>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</si>
  <si>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</si>
  <si>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</si>
  <si>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</si>
  <si>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</si>
  <si>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</si>
  <si>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</si>
  <si>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</si>
  <si>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</si>
  <si>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</si>
  <si>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</si>
  <si>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</si>
  <si>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</si>
  <si>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</si>
  <si>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</si>
  <si>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</si>
  <si>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</si>
  <si>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</si>
  <si>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</si>
  <si>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</si>
  <si>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</si>
  <si>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</si>
  <si>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</si>
  <si>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</si>
  <si>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</si>
  <si>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</si>
  <si>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</si>
  <si>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</si>
  <si>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</si>
  <si>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</si>
  <si>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</si>
  <si>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</si>
  <si>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</si>
  <si>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</si>
  <si>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</si>
  <si>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</si>
  <si>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</si>
  <si>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</si>
  <si>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</si>
  <si>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</si>
  <si>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</si>
  <si>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</si>
  <si>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</si>
  <si>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</si>
  <si>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</si>
  <si>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</si>
  <si>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</si>
  <si>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</si>
  <si>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</si>
  <si>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</si>
  <si>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</si>
  <si>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</si>
  <si>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</si>
  <si>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</si>
  <si>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</si>
  <si>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</si>
  <si>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</si>
  <si>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</si>
  <si>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</si>
  <si>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</si>
  <si>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</si>
  <si>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</si>
  <si>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</si>
  <si>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</si>
  <si>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</si>
  <si>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</si>
  <si>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</si>
  <si>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</si>
  <si>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</si>
  <si>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</si>
  <si>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</si>
  <si>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</si>
  <si>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</si>
  <si>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</si>
  <si>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</si>
  <si>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</si>
  <si>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</si>
  <si>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</si>
  <si>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</si>
  <si>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</si>
  <si>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</si>
  <si>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</si>
  <si>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</si>
  <si>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</si>
  <si>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</si>
  <si>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</si>
  <si>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</si>
  <si>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</si>
  <si>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</si>
  <si>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</si>
  <si>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</si>
  <si>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</si>
  <si>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</si>
  <si>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</si>
  <si>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</si>
  <si>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</si>
  <si>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</si>
  <si>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</si>
  <si>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</si>
  <si>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</si>
  <si>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</si>
  <si>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</si>
  <si>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</si>
  <si>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</si>
  <si>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</si>
  <si>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</si>
  <si>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</si>
  <si>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</si>
  <si>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</si>
  <si>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</si>
  <si>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</si>
  <si>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</si>
  <si>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</si>
  <si>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</si>
  <si>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</si>
  <si>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</si>
  <si>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</si>
  <si>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</si>
  <si>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</si>
  <si>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</si>
  <si>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</si>
  <si>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</si>
  <si>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</si>
  <si>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</si>
  <si>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</si>
  <si>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</si>
  <si>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</si>
  <si>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</si>
  <si>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</si>
  <si>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</si>
  <si>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</si>
  <si>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</si>
  <si>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</si>
  <si>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</si>
  <si>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</si>
  <si>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</si>
  <si>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</si>
  <si>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</si>
  <si>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</si>
  <si>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</si>
  <si>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</si>
  <si>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</si>
  <si>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</si>
  <si>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</si>
  <si>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</si>
  <si>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</si>
  <si>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</si>
  <si>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</si>
  <si>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</si>
  <si>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</si>
  <si>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</si>
  <si>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</si>
  <si>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</si>
  <si>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</si>
  <si>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</si>
  <si>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</si>
  <si>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</si>
  <si>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</si>
  <si>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</si>
  <si>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</si>
  <si>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</si>
  <si>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</si>
  <si>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</si>
  <si>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</si>
  <si>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</si>
  <si>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</si>
  <si>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</si>
  <si>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</si>
  <si>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</si>
  <si>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</si>
  <si>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</si>
  <si>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</si>
  <si>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</si>
  <si>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</si>
  <si>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</si>
  <si>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</si>
  <si>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</si>
  <si>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</si>
  <si>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</si>
  <si>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</si>
  <si>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</si>
  <si>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</si>
  <si>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</si>
  <si>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</si>
  <si>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</si>
  <si>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</si>
  <si>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</si>
  <si>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</si>
  <si>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</si>
  <si>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</si>
  <si>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</si>
  <si>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</si>
  <si>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</si>
  <si>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</si>
  <si>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</si>
  <si>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</si>
  <si>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</si>
  <si>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</si>
  <si>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</si>
  <si>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</si>
  <si>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</si>
  <si>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</si>
  <si>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</si>
  <si>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</si>
  <si>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</si>
  <si>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</si>
  <si>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</si>
  <si>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</si>
  <si>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</si>
  <si>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</si>
  <si>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</si>
  <si>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</si>
  <si>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</si>
  <si>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</si>
  <si>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</si>
  <si>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</si>
  <si>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</si>
  <si>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</si>
  <si>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</si>
  <si>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</si>
  <si>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</si>
  <si>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</si>
  <si>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</si>
  <si>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</si>
  <si>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</si>
  <si>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</si>
  <si>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</si>
  <si>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</si>
  <si>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</si>
  <si>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</si>
  <si>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</si>
  <si>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</si>
  <si>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</si>
  <si>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</si>
  <si>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</si>
  <si>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</si>
  <si>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</si>
  <si>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</si>
  <si>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</si>
  <si>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</si>
  <si>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</si>
  <si>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</si>
  <si>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</si>
  <si>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</si>
  <si>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</si>
  <si>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</si>
  <si>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</si>
  <si>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</si>
  <si>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</si>
  <si>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</si>
  <si>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</si>
  <si>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</si>
  <si>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</si>
  <si>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</si>
  <si>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</si>
  <si>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</si>
  <si>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</si>
  <si>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</si>
  <si>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</si>
  <si>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</si>
  <si>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</si>
  <si>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</si>
  <si>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</si>
  <si>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</si>
  <si>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</si>
  <si>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</si>
  <si>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</si>
  <si>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</si>
  <si>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</si>
  <si>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</si>
  <si>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</si>
  <si>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</si>
  <si>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</si>
  <si>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</si>
  <si>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</si>
  <si>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</si>
  <si>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</si>
  <si>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</si>
  <si>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</si>
  <si>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</si>
  <si>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</si>
  <si>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</si>
  <si>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</si>
  <si>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</si>
  <si>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</si>
  <si>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</si>
  <si>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</si>
  <si>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</si>
  <si>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</si>
  <si>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</si>
  <si>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</si>
  <si>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</si>
  <si>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</si>
  <si>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</si>
  <si>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</si>
  <si>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</si>
  <si>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</si>
  <si>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</si>
  <si>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</si>
  <si>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</si>
  <si>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</si>
  <si>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</si>
  <si>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</si>
  <si>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</si>
  <si>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</si>
  <si>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</si>
  <si>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</si>
  <si>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</si>
  <si>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</si>
  <si>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</si>
  <si>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</si>
  <si>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</si>
  <si>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</si>
  <si>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</si>
  <si>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</si>
  <si>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</si>
  <si>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</si>
  <si>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</si>
  <si>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</si>
  <si>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</si>
  <si>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</si>
  <si>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</si>
  <si>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</si>
  <si>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</si>
  <si>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</si>
  <si>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</si>
  <si>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</si>
  <si>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</si>
  <si>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</si>
  <si>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</si>
  <si>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</si>
  <si>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</si>
  <si>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</si>
  <si>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</si>
  <si>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</si>
  <si>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</si>
  <si>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</si>
  <si>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</si>
  <si>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</si>
  <si>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</si>
  <si>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</si>
  <si>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</si>
  <si>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</si>
  <si>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</si>
  <si>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</si>
  <si>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</si>
  <si>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</si>
  <si>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</si>
  <si>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</si>
  <si>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</si>
  <si>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</si>
  <si>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</si>
  <si>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</si>
  <si>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</si>
  <si>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</si>
  <si>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</si>
  <si>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</si>
  <si>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</si>
  <si>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</si>
  <si>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</si>
  <si>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</si>
  <si>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</si>
  <si>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</si>
  <si>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</si>
  <si>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</si>
  <si>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</si>
  <si>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</si>
  <si>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</si>
  <si>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</si>
  <si>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</si>
  <si>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</si>
  <si>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</si>
  <si>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</si>
  <si>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</si>
  <si>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</si>
  <si>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</si>
  <si>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</si>
  <si>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</si>
  <si>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</si>
  <si>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</si>
  <si>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</si>
  <si>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</si>
  <si>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</si>
  <si>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</si>
  <si>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</si>
  <si>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</si>
  <si>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</si>
  <si>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</si>
  <si>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</si>
  <si>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</si>
  <si>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</si>
  <si>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</si>
  <si>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</si>
  <si>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</si>
  <si>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</si>
  <si>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</si>
  <si>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</si>
  <si>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</si>
  <si>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</si>
  <si>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</si>
  <si>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</si>
  <si>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</si>
  <si>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</si>
  <si>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</si>
  <si>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</si>
  <si>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</si>
  <si>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</si>
  <si>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</si>
  <si>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</si>
  <si>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</si>
  <si>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</si>
  <si>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</si>
  <si>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</si>
  <si>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</si>
  <si>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</si>
  <si>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</si>
  <si>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</si>
  <si>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</si>
  <si>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</si>
  <si>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</si>
  <si>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</si>
  <si>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</si>
  <si>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</si>
  <si>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</si>
  <si>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</si>
  <si>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</si>
  <si>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</si>
  <si>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</si>
  <si>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</si>
  <si>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</si>
  <si>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</si>
  <si>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</si>
  <si>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</si>
  <si>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</si>
  <si>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</si>
  <si>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</si>
  <si>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</si>
  <si>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</si>
  <si>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</si>
  <si>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</si>
  <si>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</si>
  <si>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</si>
  <si>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</si>
  <si>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</si>
  <si>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</si>
  <si>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</si>
  <si>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</si>
  <si>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</si>
  <si>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</si>
  <si>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</si>
  <si>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</si>
  <si>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</si>
  <si>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</si>
  <si>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</si>
  <si>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</si>
  <si>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</si>
  <si>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</si>
  <si>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</si>
  <si>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</si>
  <si>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</si>
  <si>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</si>
  <si>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</si>
  <si>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</si>
  <si>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</si>
  <si>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</si>
  <si>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</si>
  <si>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</si>
  <si>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</si>
  <si>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</si>
  <si>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</si>
  <si>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</si>
  <si>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</si>
  <si>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</si>
  <si>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</si>
  <si>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</si>
  <si>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</si>
  <si>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</si>
  <si>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</si>
  <si>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</si>
  <si>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</si>
  <si>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</si>
  <si>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</si>
  <si>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</si>
  <si>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</si>
  <si>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</si>
  <si>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</si>
  <si>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</si>
  <si>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</si>
  <si>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</si>
  <si>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</si>
  <si>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</si>
  <si>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</si>
  <si>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</si>
  <si>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</si>
  <si>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</si>
  <si>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</si>
  <si>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</si>
  <si>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</si>
  <si>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</si>
  <si>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</si>
  <si>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</si>
  <si>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</si>
  <si>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</si>
  <si>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</si>
  <si>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</si>
  <si>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</si>
  <si>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</si>
  <si>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</si>
  <si>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</si>
  <si>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</si>
  <si>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</si>
  <si>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</si>
  <si>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</si>
  <si>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</si>
  <si>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</si>
  <si>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</si>
  <si>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</si>
  <si>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</si>
  <si>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</si>
  <si>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</si>
  <si>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</si>
  <si>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</si>
  <si>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</si>
  <si>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</si>
  <si>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</si>
  <si>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</si>
  <si>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</si>
  <si>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</si>
  <si>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</si>
  <si>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</si>
  <si>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</si>
  <si>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</si>
  <si>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</si>
  <si>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</si>
  <si>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</si>
  <si>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</si>
  <si>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</si>
  <si>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</si>
  <si>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</si>
  <si>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</si>
  <si>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</si>
  <si>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</si>
  <si>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</si>
  <si>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</si>
  <si>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</si>
  <si>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</si>
  <si>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</si>
  <si>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</si>
  <si>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</si>
  <si>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</si>
  <si>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</si>
  <si>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</si>
  <si>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</si>
  <si>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</si>
  <si>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</si>
  <si>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</si>
  <si>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</si>
  <si>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</si>
  <si>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</si>
  <si>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</si>
  <si>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</si>
  <si>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</si>
  <si>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</si>
  <si>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</si>
  <si>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</si>
  <si>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</si>
  <si>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</si>
  <si>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</si>
  <si>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</si>
  <si>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</si>
  <si>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</si>
  <si>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</si>
  <si>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</si>
  <si>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</si>
  <si>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</si>
  <si>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</si>
  <si>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</si>
  <si>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</si>
  <si>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</si>
  <si>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</si>
  <si>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</si>
  <si>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</si>
  <si>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</si>
  <si>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</si>
  <si>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</si>
  <si>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</si>
  <si>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</si>
  <si>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</si>
  <si>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</si>
  <si>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</si>
  <si>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</si>
  <si>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</si>
  <si>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</si>
  <si>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</si>
  <si>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</si>
  <si>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</si>
  <si>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</si>
  <si>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</si>
  <si>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</si>
  <si>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</si>
  <si>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</si>
  <si>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</si>
  <si>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</si>
  <si>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</si>
  <si>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</si>
  <si>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</si>
  <si>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</si>
  <si>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</si>
  <si>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</si>
  <si>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</si>
  <si>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</si>
  <si>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</si>
  <si>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</si>
  <si>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</si>
  <si>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</si>
  <si>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</si>
  <si>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</si>
  <si>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</si>
  <si>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</si>
  <si>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</si>
  <si>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</si>
  <si>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</si>
  <si>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</si>
  <si>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</si>
  <si>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</si>
  <si>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</si>
  <si>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</si>
  <si>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</si>
  <si>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</si>
  <si>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</si>
  <si>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</si>
  <si>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</si>
  <si>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</si>
  <si>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</si>
  <si>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</si>
  <si>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</si>
  <si>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</si>
  <si>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</si>
  <si>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</si>
  <si>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</si>
  <si>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</si>
  <si>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</si>
  <si>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</si>
  <si>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</si>
  <si>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</si>
  <si>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</si>
  <si>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</si>
  <si>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</si>
  <si>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</si>
  <si>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</si>
  <si>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</si>
  <si>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</si>
  <si>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</si>
  <si>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</si>
  <si>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</si>
  <si>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</si>
  <si>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</si>
  <si>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</si>
  <si>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</si>
  <si>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</si>
  <si>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</si>
  <si>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</si>
  <si>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</si>
  <si>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</si>
  <si>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</si>
  <si>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</si>
  <si>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</si>
  <si>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</si>
  <si>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</si>
  <si>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</si>
  <si>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</si>
  <si>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</si>
  <si>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</si>
  <si>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</si>
  <si>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</si>
  <si>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</si>
  <si>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</si>
  <si>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</si>
  <si>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</si>
  <si>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</si>
  <si>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</si>
  <si>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</si>
  <si>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</si>
  <si>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</si>
  <si>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</si>
  <si>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</si>
  <si>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</si>
  <si>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</si>
  <si>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</si>
  <si>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</si>
  <si>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</si>
  <si>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</si>
  <si>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</si>
  <si>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</si>
  <si>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</si>
  <si>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</si>
  <si>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</si>
  <si>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</si>
  <si>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</si>
  <si>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</si>
  <si>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</si>
  <si>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</si>
  <si>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</si>
  <si>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</si>
  <si>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</si>
  <si>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</si>
  <si>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</si>
  <si>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</si>
  <si>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</si>
  <si>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</si>
  <si>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</si>
  <si>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</si>
  <si>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</si>
  <si>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</si>
  <si>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</si>
  <si>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</si>
  <si>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</si>
  <si>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</si>
  <si>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</si>
  <si>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</si>
  <si>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</si>
  <si>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</si>
  <si>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</si>
  <si>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</si>
  <si>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</si>
  <si>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</si>
  <si>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</si>
  <si>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</si>
  <si>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</si>
  <si>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</si>
  <si>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</si>
  <si>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</si>
  <si>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</si>
  <si>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</si>
  <si>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</si>
  <si>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</si>
  <si>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</si>
  <si>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</si>
  <si>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</si>
  <si>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</si>
  <si>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</si>
  <si>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</si>
  <si>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</si>
  <si>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</si>
  <si>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</si>
  <si>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</si>
  <si>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</si>
  <si>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</si>
  <si>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</si>
  <si>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</si>
  <si>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</si>
  <si>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</si>
  <si>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</si>
  <si>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</si>
  <si>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</si>
  <si>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</si>
  <si>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</si>
  <si>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</si>
  <si>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</si>
  <si>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</si>
  <si>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</si>
  <si>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</si>
  <si>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</si>
  <si>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</si>
  <si>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</si>
  <si>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</si>
  <si>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</si>
  <si>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</si>
  <si>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</si>
  <si>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</si>
  <si>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</si>
  <si>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</si>
  <si>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</si>
  <si>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</si>
  <si>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</si>
  <si>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</si>
  <si>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</si>
  <si>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</si>
  <si>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</si>
  <si>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</si>
  <si>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</si>
  <si>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</si>
  <si>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</si>
  <si>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</si>
  <si>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</si>
  <si>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</si>
  <si>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</si>
  <si>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</si>
  <si>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</si>
  <si>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</si>
  <si>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</si>
  <si>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</si>
  <si>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</si>
  <si>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</si>
  <si>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</si>
  <si>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</si>
  <si>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</si>
  <si>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</si>
  <si>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</si>
  <si>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</si>
  <si>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</si>
  <si>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</si>
  <si>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</si>
  <si>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</si>
  <si>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</si>
  <si>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</si>
  <si>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</si>
  <si>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</si>
  <si>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</si>
  <si>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</si>
  <si>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</si>
  <si>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</si>
  <si>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</si>
  <si>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</si>
  <si>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</si>
  <si>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</si>
  <si>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</si>
  <si>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</si>
  <si>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</si>
  <si>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</si>
  <si>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</si>
  <si>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</si>
  <si>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</si>
  <si>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</si>
  <si>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</si>
  <si>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</si>
  <si>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</si>
  <si>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</si>
  <si>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</si>
  <si>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</si>
  <si>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</si>
  <si>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</si>
  <si>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</si>
  <si>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</si>
  <si>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</si>
  <si>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</si>
  <si>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</si>
  <si>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</si>
  <si>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</si>
  <si>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</si>
  <si>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</si>
  <si>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</si>
  <si>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</si>
  <si>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</si>
  <si>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</si>
  <si>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</si>
  <si>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</si>
  <si>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</si>
  <si>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</si>
  <si>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</si>
  <si>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</si>
  <si>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</si>
  <si>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</si>
  <si>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</si>
  <si>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</si>
  <si>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</si>
  <si>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</si>
  <si>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</si>
  <si>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</si>
  <si>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</si>
  <si>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</si>
  <si>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</si>
  <si>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</si>
  <si>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</si>
  <si>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</si>
  <si>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</si>
  <si>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</si>
  <si>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</si>
  <si>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</si>
  <si>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</si>
  <si>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</si>
  <si>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</si>
  <si>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</si>
  <si>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</si>
  <si>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</si>
  <si>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</si>
  <si>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</si>
  <si>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</si>
  <si>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</si>
  <si>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</si>
  <si>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</si>
  <si>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</si>
  <si>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</si>
  <si>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</si>
  <si>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</si>
  <si>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</si>
  <si>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</si>
  <si>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</si>
  <si>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</si>
  <si>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</si>
  <si>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</si>
  <si>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</si>
  <si>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</si>
  <si>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</si>
  <si>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</si>
  <si>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</si>
  <si>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</si>
  <si>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</si>
  <si>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</si>
  <si>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</si>
  <si>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</si>
  <si>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</si>
  <si>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</si>
  <si>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</si>
  <si>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</si>
  <si>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</si>
  <si>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</si>
  <si>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</si>
  <si>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</si>
  <si>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</si>
  <si>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</si>
  <si>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</si>
  <si>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</si>
  <si>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</si>
  <si>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</si>
  <si>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</si>
  <si>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</si>
  <si>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</si>
  <si>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</si>
  <si>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</si>
  <si>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</si>
  <si>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</si>
  <si>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</si>
  <si>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</si>
  <si>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</si>
  <si>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</si>
  <si>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</si>
  <si>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</si>
  <si>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</si>
  <si>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</si>
  <si>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</si>
  <si>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</si>
  <si>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</si>
  <si>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</si>
  <si>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</si>
  <si>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</si>
  <si>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</si>
  <si>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</si>
  <si>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</si>
  <si>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</si>
  <si>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</si>
  <si>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</si>
  <si>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</si>
  <si>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</si>
  <si>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</si>
  <si>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</si>
  <si>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</si>
  <si>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</si>
  <si>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</si>
  <si>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</si>
  <si>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</si>
  <si>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</si>
  <si>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</si>
  <si>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</si>
  <si>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</si>
  <si>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</si>
  <si>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</si>
  <si>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</si>
  <si>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</si>
  <si>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</si>
  <si>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</si>
  <si>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</si>
  <si>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</si>
  <si>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</si>
  <si>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</si>
  <si>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</si>
  <si>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</si>
  <si>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</si>
  <si>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</si>
  <si>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</si>
  <si>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</si>
  <si>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</si>
  <si>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</si>
  <si>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</si>
  <si>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</si>
  <si>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</si>
  <si>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</si>
  <si>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</si>
  <si>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</si>
  <si>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</si>
  <si>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</si>
  <si>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</si>
  <si>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</si>
  <si>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</si>
  <si>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</si>
  <si>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</si>
  <si>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</si>
  <si>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</si>
  <si>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</si>
  <si>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</si>
  <si>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</si>
  <si>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</si>
  <si>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</si>
  <si>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</si>
  <si>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</si>
  <si>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</si>
  <si>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</si>
  <si>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</si>
  <si>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</si>
  <si>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</si>
  <si>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</si>
  <si>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</si>
  <si>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</si>
  <si>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</si>
  <si>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</si>
  <si>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</si>
  <si>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</si>
  <si>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</si>
  <si>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</si>
  <si>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</si>
  <si>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</si>
  <si>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</si>
  <si>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</si>
  <si>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</si>
  <si>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</si>
  <si>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</si>
  <si>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</si>
  <si>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</si>
  <si>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</si>
  <si>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</si>
  <si>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</si>
  <si>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</si>
  <si>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</si>
  <si>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</si>
  <si>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</si>
  <si>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</si>
  <si>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</si>
  <si>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</si>
  <si>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</si>
  <si>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</si>
  <si>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</si>
  <si>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</si>
  <si>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</si>
  <si>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</si>
  <si>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</si>
  <si>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</si>
  <si>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</si>
  <si>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</si>
  <si>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</si>
  <si>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</si>
  <si>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</si>
  <si>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</si>
  <si>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</si>
  <si>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</si>
  <si>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</si>
  <si>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</si>
  <si>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</si>
  <si>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</si>
  <si>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</si>
  <si>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</si>
  <si>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</si>
  <si>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</si>
  <si>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</si>
  <si>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</si>
  <si>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</si>
  <si>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</si>
  <si>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</si>
  <si>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</si>
  <si>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</si>
  <si>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</si>
  <si>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</si>
  <si>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</si>
  <si>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</si>
  <si>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</si>
  <si>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</si>
  <si>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</si>
  <si>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</si>
  <si>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</si>
  <si>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</si>
  <si>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</si>
  <si>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</si>
  <si>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</si>
  <si>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</si>
  <si>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</si>
  <si>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</si>
  <si>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</si>
  <si>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</si>
  <si>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</si>
  <si>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</si>
  <si>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</si>
  <si>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</si>
  <si>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</si>
  <si>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</si>
  <si>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</si>
  <si>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</si>
  <si>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</si>
  <si>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</si>
  <si>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</si>
  <si>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</si>
  <si>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</si>
  <si>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</si>
  <si>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</si>
  <si>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</si>
  <si>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</si>
  <si>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</si>
  <si>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</si>
  <si>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</si>
  <si>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</si>
  <si>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</si>
  <si>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</si>
  <si>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</si>
  <si>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</si>
  <si>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</si>
  <si>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</si>
  <si>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</si>
  <si>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</si>
  <si>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</si>
  <si>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</si>
  <si>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</si>
  <si>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</si>
  <si>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</si>
  <si>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</si>
  <si>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</si>
  <si>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</si>
  <si>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</si>
  <si>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</si>
  <si>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</si>
  <si>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</si>
  <si>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</si>
  <si>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</si>
  <si>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</si>
  <si>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</si>
  <si>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</si>
  <si>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</si>
  <si>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</si>
  <si>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</si>
  <si>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</si>
  <si>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</si>
  <si>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</si>
  <si>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</si>
  <si>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</si>
  <si>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</si>
  <si>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</si>
  <si>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</si>
  <si>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</si>
  <si>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</si>
  <si>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</si>
  <si>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</si>
  <si>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</si>
  <si>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</si>
  <si>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</si>
  <si>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</si>
  <si>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</si>
  <si>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</si>
  <si>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</si>
  <si>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</si>
  <si>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</si>
  <si>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</si>
  <si>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</si>
  <si>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</si>
  <si>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</si>
  <si>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</si>
  <si>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</si>
  <si>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</si>
  <si>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</si>
  <si>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</si>
  <si>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</si>
  <si>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</si>
  <si>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</si>
  <si>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</si>
  <si>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</si>
  <si>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</si>
  <si>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</si>
  <si>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</si>
  <si>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</si>
  <si>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</si>
  <si>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</si>
  <si>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</si>
  <si>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</si>
  <si>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</si>
  <si>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</si>
  <si>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</si>
  <si>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</si>
  <si>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</si>
  <si>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</si>
  <si>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</si>
  <si>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</si>
  <si>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</si>
  <si>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</si>
  <si>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</si>
  <si>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</si>
  <si>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</si>
  <si>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</si>
  <si>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</si>
  <si>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</si>
  <si>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</si>
  <si>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</si>
  <si>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</si>
  <si>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</si>
  <si>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</si>
  <si>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</si>
  <si>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</si>
  <si>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</si>
  <si>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</si>
  <si>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</si>
  <si>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</si>
  <si>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</si>
  <si>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</si>
  <si>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</si>
  <si>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</si>
  <si>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</si>
  <si>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</si>
  <si>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</si>
  <si>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</si>
  <si>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</si>
  <si>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</si>
  <si>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</si>
  <si>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</si>
  <si>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</si>
  <si>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</si>
  <si>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</si>
  <si>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</si>
  <si>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</si>
  <si>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</si>
  <si>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</si>
  <si>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</si>
  <si>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</si>
  <si>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</si>
  <si>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</si>
  <si>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</si>
  <si>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</si>
  <si>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</si>
  <si>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</si>
  <si>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</si>
  <si>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</si>
  <si>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</si>
  <si>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</si>
  <si>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</si>
  <si>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</si>
  <si>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</si>
  <si>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</si>
  <si>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</si>
  <si>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</si>
  <si>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</si>
  <si>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</si>
  <si>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</si>
  <si>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</si>
  <si>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</si>
  <si>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</si>
  <si>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</si>
  <si>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</si>
  <si>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</si>
  <si>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</si>
  <si>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</si>
  <si>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</si>
  <si>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</si>
  <si>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</si>
  <si>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</si>
  <si>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</si>
  <si>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</si>
  <si>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</si>
  <si>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</si>
  <si>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</si>
  <si>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</si>
  <si>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</si>
  <si>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</si>
  <si>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</si>
  <si>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</si>
  <si>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</si>
  <si>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</si>
  <si>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</si>
  <si>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</si>
  <si>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</si>
  <si>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</si>
  <si>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</si>
  <si>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</si>
  <si>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</si>
  <si>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</si>
  <si>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</si>
  <si>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</si>
  <si>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</si>
  <si>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</si>
  <si>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</si>
  <si>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</si>
  <si>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</si>
  <si>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</si>
  <si>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</si>
  <si>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</si>
  <si>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</si>
  <si>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</si>
  <si>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</si>
  <si>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</si>
  <si>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</si>
  <si>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</si>
  <si>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</si>
  <si>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</si>
  <si>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</si>
  <si>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</si>
  <si>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</si>
  <si>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</si>
  <si>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</si>
  <si>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</si>
  <si>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</si>
  <si>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</si>
  <si>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</si>
  <si>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</si>
  <si>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</si>
  <si>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</si>
  <si>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</si>
  <si>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</si>
  <si>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</si>
  <si>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</si>
  <si>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</si>
  <si>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</si>
  <si>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</si>
  <si>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</si>
  <si>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</si>
  <si>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</si>
  <si>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</si>
  <si>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</si>
  <si>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</si>
  <si>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</si>
  <si>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</si>
  <si>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</si>
  <si>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</si>
  <si>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</si>
  <si>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</si>
  <si>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</si>
  <si>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</si>
  <si>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</si>
  <si>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</si>
  <si>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</si>
  <si>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</si>
  <si>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</si>
  <si>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</si>
  <si>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</si>
  <si>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</si>
  <si>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</si>
  <si>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</si>
  <si>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</si>
  <si>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</si>
  <si>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</si>
  <si>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</si>
  <si>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</si>
  <si>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</si>
  <si>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</si>
  <si>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</si>
  <si>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</si>
  <si>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</si>
  <si>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</si>
  <si>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</si>
  <si>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</si>
  <si>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</si>
  <si>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</si>
  <si>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</si>
  <si>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</si>
  <si>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</si>
  <si>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</si>
  <si>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</si>
  <si>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</si>
  <si>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</si>
  <si>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</si>
  <si>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</si>
  <si>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</si>
  <si>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</si>
  <si>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</si>
  <si>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</si>
  <si>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</si>
  <si>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</si>
  <si>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</si>
  <si>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</si>
  <si>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</si>
  <si>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</si>
  <si>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</si>
  <si>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</si>
  <si>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</si>
  <si>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</si>
  <si>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</si>
  <si>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</si>
  <si>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</si>
  <si>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</si>
  <si>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</si>
  <si>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</si>
  <si>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</si>
  <si>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</si>
  <si>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</si>
  <si>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</si>
  <si>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</si>
  <si>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</si>
  <si>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</si>
  <si>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</si>
  <si>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</si>
  <si>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</si>
  <si>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</si>
  <si>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</si>
  <si>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</si>
  <si>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</si>
  <si>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</si>
  <si>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</si>
  <si>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</si>
  <si>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</si>
  <si>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</si>
  <si>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</si>
  <si>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</si>
  <si>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</si>
  <si>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</si>
  <si>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</si>
  <si>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</si>
  <si>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</si>
  <si>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</si>
  <si>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</si>
  <si>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</si>
  <si>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</si>
  <si>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</si>
  <si>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</si>
  <si>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</si>
  <si>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</si>
  <si>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</si>
  <si>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</si>
  <si>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</si>
  <si>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</si>
  <si>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</si>
  <si>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</si>
  <si>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</si>
  <si>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</si>
  <si>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</si>
  <si>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</si>
  <si>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</si>
  <si>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</si>
  <si>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</si>
  <si>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</si>
  <si>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</si>
  <si>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</si>
  <si>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</si>
  <si>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</si>
  <si>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</si>
  <si>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</si>
  <si>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</si>
  <si>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</si>
  <si>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</si>
  <si>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</si>
  <si>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</si>
  <si>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</si>
  <si>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</si>
  <si>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</si>
  <si>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</si>
  <si>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</si>
  <si>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</si>
  <si>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</si>
  <si>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</si>
  <si>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</si>
  <si>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</si>
  <si>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</si>
  <si>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</si>
  <si>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</si>
  <si>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</si>
  <si>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</si>
  <si>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</si>
  <si>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</si>
  <si>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</si>
  <si>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</si>
  <si>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</si>
  <si>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</si>
  <si>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</si>
  <si>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</si>
  <si>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</si>
  <si>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</si>
  <si>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</si>
  <si>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</si>
  <si>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</si>
  <si>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</si>
  <si>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</si>
  <si>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</si>
  <si>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</si>
  <si>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</si>
  <si>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</si>
  <si>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</si>
  <si>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</si>
  <si>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</si>
  <si>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</si>
  <si>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</si>
  <si>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</si>
  <si>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</si>
  <si>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</si>
  <si>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</si>
  <si>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</si>
  <si>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</si>
  <si>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</si>
  <si>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</si>
  <si>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</si>
  <si>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</si>
  <si>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</si>
  <si>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</si>
  <si>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</si>
  <si>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</si>
  <si>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</si>
  <si>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</si>
  <si>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</si>
  <si>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</si>
  <si>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</si>
  <si>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</si>
  <si>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</si>
  <si>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</si>
  <si>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</si>
  <si>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</si>
  <si>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</si>
  <si>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</si>
  <si>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</si>
  <si>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</si>
  <si>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</si>
  <si>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</si>
  <si>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</si>
  <si>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</si>
  <si>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</si>
  <si>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</si>
  <si>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</si>
  <si>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</si>
  <si>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</si>
  <si>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</si>
  <si>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</si>
  <si>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</si>
  <si>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</si>
  <si>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</si>
  <si>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</si>
  <si>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</si>
  <si>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</si>
  <si>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</si>
  <si>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</si>
  <si>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</si>
  <si>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</si>
  <si>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</si>
  <si>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</si>
  <si>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</si>
  <si>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</si>
  <si>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</si>
  <si>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</si>
  <si>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</si>
  <si>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</si>
  <si>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</si>
  <si>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</si>
  <si>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</si>
  <si>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</si>
  <si>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</si>
  <si>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</si>
  <si>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</si>
  <si>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</si>
  <si>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</si>
  <si>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</si>
  <si>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</si>
  <si>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</si>
  <si>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</si>
  <si>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</si>
  <si>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</si>
  <si>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</si>
  <si>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</si>
  <si>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</si>
  <si>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</si>
  <si>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</si>
  <si>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</si>
  <si>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</si>
  <si>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</si>
  <si>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</si>
  <si>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</si>
  <si>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</si>
  <si>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</si>
  <si>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</si>
  <si>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</si>
  <si>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</si>
  <si>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</si>
  <si>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</si>
  <si>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</si>
  <si>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</si>
  <si>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</si>
  <si>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</si>
  <si>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</si>
  <si>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</si>
  <si>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</si>
  <si>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</si>
  <si>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</si>
  <si>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</si>
  <si>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</si>
  <si>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</si>
  <si>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</si>
  <si>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</si>
  <si>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</si>
  <si>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</si>
  <si>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</si>
  <si>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</si>
  <si>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</si>
  <si>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</si>
  <si>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</si>
  <si>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</si>
  <si>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</si>
  <si>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</si>
  <si>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</si>
  <si>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</si>
  <si>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</si>
  <si>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</si>
  <si>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</si>
  <si>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</si>
  <si>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</si>
  <si>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</si>
  <si>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</si>
  <si>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</si>
  <si>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</si>
  <si>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</si>
  <si>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</si>
  <si>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</si>
  <si>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</si>
  <si>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</si>
  <si>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</si>
  <si>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</si>
  <si>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</si>
  <si>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</si>
  <si>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</si>
  <si>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</si>
  <si>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</si>
  <si>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</si>
  <si>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</si>
  <si>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</si>
  <si>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</si>
  <si>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</si>
  <si>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</si>
  <si>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</si>
  <si>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</si>
  <si>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</si>
  <si>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</si>
  <si>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</si>
  <si>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</si>
  <si>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</si>
  <si>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</si>
  <si>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</si>
  <si>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</si>
  <si>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</si>
  <si>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</si>
  <si>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</si>
  <si>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</si>
  <si>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</si>
  <si>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</si>
  <si>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</si>
  <si>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</si>
  <si>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</si>
  <si>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</si>
  <si>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</si>
  <si>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</si>
  <si>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</si>
  <si>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</si>
  <si>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</si>
  <si>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</si>
  <si>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</si>
  <si>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</si>
  <si>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</si>
  <si>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</si>
  <si>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</si>
  <si>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</si>
  <si>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</si>
  <si>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</si>
  <si>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</si>
  <si>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</si>
  <si>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</si>
  <si>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</si>
  <si>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</si>
  <si>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</si>
  <si>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</si>
  <si>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</si>
  <si>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</si>
  <si>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</si>
  <si>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</si>
  <si>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</si>
  <si>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</si>
  <si>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</si>
  <si>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</si>
  <si>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</si>
  <si>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</si>
  <si>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</si>
  <si>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</si>
  <si>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</si>
  <si>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</si>
  <si>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</si>
  <si>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</si>
  <si>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</si>
  <si>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</si>
  <si>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</si>
  <si>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</si>
  <si>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</si>
  <si>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</si>
  <si>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</si>
  <si>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</si>
  <si>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</si>
  <si>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</si>
  <si>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</si>
  <si>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</si>
  <si>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</si>
  <si>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</si>
  <si>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</si>
  <si>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</si>
  <si>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</si>
  <si>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</si>
  <si>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</si>
  <si>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</si>
  <si>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</si>
  <si>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</si>
  <si>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</si>
  <si>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</si>
  <si>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</si>
  <si>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</si>
  <si>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</si>
  <si>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</si>
  <si>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</si>
  <si>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</si>
  <si>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</si>
  <si>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</si>
  <si>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</si>
  <si>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</si>
  <si>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</si>
  <si>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</si>
  <si>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</si>
  <si>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</si>
  <si>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</si>
  <si>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</si>
  <si>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</si>
  <si>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</si>
  <si>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</si>
  <si>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</si>
  <si>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</si>
  <si>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</si>
  <si>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</si>
  <si>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</si>
  <si>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</si>
  <si>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</si>
  <si>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</si>
  <si>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</si>
  <si>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</si>
  <si>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</si>
  <si>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</si>
  <si>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</si>
  <si>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</si>
  <si>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</si>
  <si>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</si>
  <si>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</si>
  <si>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</si>
  <si>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</si>
  <si>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</si>
  <si>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</si>
  <si>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</si>
  <si>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</si>
  <si>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</si>
  <si>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</si>
  <si>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</si>
  <si>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</si>
  <si>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</si>
  <si>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</si>
  <si>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</si>
  <si>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</si>
  <si>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</si>
  <si>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</si>
  <si>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</si>
  <si>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</si>
  <si>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</si>
  <si>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</si>
  <si>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</si>
  <si>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</si>
  <si>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</si>
  <si>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</si>
  <si>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</si>
  <si>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</si>
  <si>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</si>
  <si>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</si>
  <si>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</si>
  <si>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</si>
  <si>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</si>
  <si>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</si>
  <si>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</si>
  <si>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</si>
  <si>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</si>
  <si>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</si>
  <si>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</si>
  <si>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</si>
  <si>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</si>
  <si>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</si>
  <si>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</si>
  <si>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</si>
  <si>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</si>
  <si>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</si>
  <si>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</si>
  <si>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</si>
  <si>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</si>
  <si>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</si>
  <si>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</si>
  <si>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</si>
  <si>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</si>
  <si>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</si>
  <si>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</si>
  <si>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</si>
  <si>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</si>
  <si>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</si>
  <si>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</si>
  <si>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</si>
  <si>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</si>
  <si>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</si>
  <si>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</si>
  <si>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</si>
  <si>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</si>
  <si>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</si>
  <si>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</si>
  <si>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</si>
  <si>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</si>
  <si>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</si>
  <si>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</si>
  <si>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</si>
  <si>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</si>
  <si>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</si>
  <si>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</si>
  <si>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</si>
  <si>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</si>
  <si>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</si>
  <si>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</si>
  <si>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</si>
  <si>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</si>
  <si>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</si>
  <si>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</si>
  <si>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</si>
  <si>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</si>
  <si>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</si>
  <si>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</si>
  <si>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</si>
  <si>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</si>
  <si>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</si>
  <si>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</si>
  <si>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</si>
  <si>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</si>
  <si>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</si>
  <si>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</si>
  <si>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</si>
  <si>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</si>
  <si>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</si>
  <si>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</si>
  <si>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</si>
  <si>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</si>
  <si>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</si>
  <si>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</si>
  <si>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</si>
  <si>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</si>
  <si>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</si>
  <si>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</si>
  <si>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</si>
  <si>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</si>
  <si>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</si>
  <si>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</si>
  <si>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</si>
  <si>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</si>
  <si>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</si>
  <si>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</si>
  <si>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</si>
  <si>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</si>
  <si>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</si>
  <si>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</si>
  <si>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</si>
  <si>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</si>
  <si>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</si>
  <si>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</si>
  <si>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</si>
  <si>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</si>
  <si>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</si>
  <si>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</si>
  <si>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</si>
  <si>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</si>
  <si>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</si>
  <si>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</si>
  <si>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</si>
  <si>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</si>
  <si>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</si>
  <si>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</si>
  <si>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</si>
  <si>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</si>
  <si>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</si>
  <si>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</si>
  <si>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</si>
  <si>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</si>
  <si>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</si>
  <si>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</si>
  <si>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</si>
  <si>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</si>
  <si>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</si>
  <si>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</si>
  <si>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</si>
  <si>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</si>
  <si>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</si>
  <si>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</si>
  <si>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</si>
  <si>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</si>
  <si>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</si>
  <si>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</si>
  <si>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</si>
  <si>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</si>
  <si>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</si>
  <si>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</si>
  <si>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</si>
  <si>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</si>
  <si>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</si>
  <si>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</si>
  <si>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</si>
  <si>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</si>
  <si>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</si>
  <si>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</si>
  <si>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</si>
  <si>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</si>
  <si>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</si>
  <si>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</si>
  <si>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</si>
  <si>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</si>
  <si>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</si>
  <si>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</si>
  <si>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</si>
  <si>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</si>
  <si>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</si>
  <si>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</si>
  <si>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</si>
  <si>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</si>
  <si>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</si>
  <si>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</si>
  <si>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</si>
  <si>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</si>
  <si>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</si>
  <si>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</si>
  <si>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</si>
  <si>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</si>
  <si>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</si>
  <si>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</si>
  <si>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</si>
  <si>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</si>
  <si>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</si>
  <si>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</si>
  <si>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</si>
  <si>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</si>
  <si>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</si>
  <si>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</si>
  <si>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</si>
  <si>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</si>
  <si>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</si>
  <si>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</si>
  <si>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</si>
  <si>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</si>
  <si>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</si>
  <si>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</si>
  <si>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</si>
  <si>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</si>
  <si>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</si>
  <si>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</si>
  <si>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</si>
  <si>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</si>
  <si>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</si>
  <si>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</si>
  <si>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</si>
  <si>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</si>
  <si>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</si>
  <si>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</si>
  <si>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</si>
  <si>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</si>
  <si>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</si>
  <si>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</si>
  <si>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</si>
  <si>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</si>
  <si>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</si>
  <si>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</si>
  <si>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</si>
  <si>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</si>
  <si>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</si>
  <si>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</si>
  <si>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</si>
  <si>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</si>
  <si>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</si>
  <si>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</si>
  <si>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</si>
  <si>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</si>
  <si>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</si>
  <si>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</si>
  <si>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</si>
  <si>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</si>
  <si>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</si>
  <si>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</si>
  <si>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</si>
  <si>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</si>
  <si>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</si>
  <si>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</si>
  <si>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</si>
  <si>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</si>
  <si>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</si>
  <si>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</si>
  <si>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</si>
  <si>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</si>
  <si>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</si>
  <si>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</si>
  <si>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</si>
  <si>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</si>
  <si>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</si>
  <si>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</si>
  <si>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</si>
  <si>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</si>
  <si>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</si>
  <si>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</si>
  <si>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</si>
  <si>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</si>
  <si>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</si>
  <si>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</si>
  <si>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</si>
  <si>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</si>
  <si>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</si>
  <si>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</si>
  <si>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</si>
  <si>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</si>
  <si>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</si>
  <si>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</si>
  <si>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</si>
  <si>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</si>
  <si>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</si>
  <si>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</si>
  <si>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</si>
  <si>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</si>
  <si>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</si>
  <si>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</si>
  <si>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</si>
  <si>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</si>
  <si>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</si>
  <si>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</si>
  <si>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</si>
  <si>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</si>
  <si>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</si>
  <si>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</si>
  <si>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</si>
  <si>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</si>
  <si>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</si>
  <si>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</si>
  <si>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</si>
  <si>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</si>
  <si>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</si>
  <si>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</si>
  <si>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</si>
  <si>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</si>
  <si>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</si>
  <si>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</si>
  <si>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</si>
  <si>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</si>
  <si>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</si>
  <si>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</si>
  <si>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</si>
  <si>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</si>
  <si>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</si>
  <si>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</si>
  <si>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</si>
  <si>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</si>
  <si>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</si>
  <si>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</si>
  <si>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</si>
  <si>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</si>
  <si>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</si>
  <si>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</si>
  <si>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</si>
  <si>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</si>
  <si>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</si>
  <si>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</si>
  <si>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</si>
  <si>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</si>
  <si>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</si>
  <si>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</si>
  <si>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</si>
  <si>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</si>
  <si>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</si>
  <si>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</si>
  <si>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</si>
  <si>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</si>
  <si>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</si>
  <si>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</si>
  <si>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</si>
  <si>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</si>
  <si>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</si>
  <si>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</si>
  <si>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</si>
  <si>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</si>
  <si>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</si>
  <si>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</si>
  <si>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</si>
  <si>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</si>
  <si>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</si>
  <si>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</si>
  <si>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</si>
  <si>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</si>
  <si>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</si>
  <si>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</si>
  <si>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</si>
  <si>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</si>
  <si>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</si>
  <si>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</si>
  <si>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</si>
  <si>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</si>
  <si>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</si>
  <si>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</si>
  <si>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</si>
  <si>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</si>
  <si>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</si>
  <si>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</si>
  <si>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</si>
  <si>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</si>
  <si>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</si>
  <si>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</si>
  <si>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</si>
  <si>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</si>
  <si>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</si>
  <si>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</si>
  <si>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</si>
  <si>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</si>
  <si>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</si>
  <si>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</si>
  <si>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</si>
  <si>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</si>
  <si>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</si>
  <si>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</si>
  <si>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</si>
  <si>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</si>
  <si>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</si>
  <si>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</si>
  <si>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</si>
  <si>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</si>
  <si>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</si>
  <si>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</si>
  <si>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</si>
  <si>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</si>
  <si>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</si>
  <si>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</si>
  <si>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</si>
  <si>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</si>
  <si>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</si>
  <si>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</si>
  <si>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</si>
  <si>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</si>
  <si>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</si>
  <si>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</si>
  <si>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</si>
  <si>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</si>
  <si>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</si>
  <si>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</si>
  <si>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</si>
  <si>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</si>
  <si>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</si>
  <si>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</si>
  <si>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</si>
  <si>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</si>
  <si>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</si>
  <si>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</si>
  <si>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</si>
  <si>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</si>
  <si>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</si>
  <si>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</si>
  <si>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</si>
  <si>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</si>
  <si>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</si>
  <si>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</si>
  <si>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</si>
  <si>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</si>
  <si>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</si>
  <si>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</si>
  <si>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</si>
  <si>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</si>
  <si>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</si>
  <si>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</si>
  <si>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</si>
  <si>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</si>
  <si>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</si>
  <si>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</si>
  <si>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</si>
  <si>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</si>
  <si>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</si>
  <si>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</si>
  <si>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</si>
  <si>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</si>
  <si>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</si>
  <si>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</si>
  <si>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</si>
  <si>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</si>
  <si>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</si>
  <si>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</si>
  <si>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</si>
  <si>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</si>
  <si>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</si>
  <si>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</si>
  <si>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</si>
  <si>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</si>
  <si>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</si>
  <si>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</si>
  <si>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</si>
  <si>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</si>
  <si>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</si>
  <si>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</si>
  <si>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</si>
  <si>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</si>
  <si>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</si>
  <si>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</si>
  <si>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</si>
  <si>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</si>
  <si>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</si>
  <si>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</si>
  <si>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</si>
  <si>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</si>
  <si>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</si>
  <si>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</si>
  <si>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</si>
  <si>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</si>
  <si>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</si>
  <si>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</si>
  <si>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</si>
  <si>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</si>
  <si>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</si>
  <si>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</si>
  <si>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</si>
  <si>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</si>
  <si>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</si>
  <si>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</si>
  <si>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</si>
  <si>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</si>
  <si>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</si>
  <si>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</si>
  <si>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</si>
  <si>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</si>
  <si>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</si>
  <si>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</si>
  <si>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</si>
  <si>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</si>
  <si>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</si>
  <si>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</si>
  <si>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</si>
  <si>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</si>
  <si>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</si>
  <si>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</si>
  <si>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</si>
  <si>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</si>
  <si>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</si>
  <si>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</si>
  <si>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</si>
  <si>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</si>
  <si>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</si>
  <si>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</si>
  <si>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</si>
  <si>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</si>
  <si>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</si>
  <si>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</si>
  <si>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</si>
  <si>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</si>
  <si>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</si>
  <si>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</si>
  <si>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</si>
  <si>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</si>
  <si>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</si>
  <si>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</si>
  <si>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</si>
  <si>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</si>
  <si>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</si>
  <si>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</si>
  <si>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</si>
  <si>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</si>
  <si>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</si>
  <si>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</si>
  <si>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</si>
  <si>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</si>
  <si>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</si>
  <si>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</si>
  <si>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</si>
  <si>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</si>
  <si>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</si>
  <si>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</si>
  <si>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</si>
  <si>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</si>
  <si>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</si>
  <si>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</si>
  <si>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</si>
  <si>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</si>
  <si>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</si>
  <si>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</si>
  <si>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</si>
  <si>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</si>
  <si>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</si>
  <si>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</si>
  <si>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</si>
  <si>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</si>
  <si>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</si>
  <si>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</si>
  <si>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</si>
  <si>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</si>
  <si>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</si>
  <si>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</si>
  <si>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</si>
  <si>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</si>
  <si>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</si>
  <si>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</si>
  <si>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</si>
  <si>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</si>
  <si>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</si>
  <si>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</si>
  <si>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</si>
  <si>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</si>
  <si>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</si>
  <si>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</si>
  <si>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</si>
  <si>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</si>
  <si>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</si>
  <si>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</si>
  <si>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</si>
  <si>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</si>
  <si>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</si>
  <si>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</si>
  <si>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</si>
  <si>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</si>
  <si>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</si>
  <si>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</si>
  <si>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</si>
  <si>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</si>
  <si>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</si>
  <si>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</si>
  <si>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</si>
  <si>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</si>
  <si>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</si>
  <si>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</si>
  <si>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</si>
  <si>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</si>
  <si>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</si>
  <si>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</si>
  <si>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</si>
  <si>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</si>
  <si>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</si>
  <si>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</si>
  <si>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</si>
  <si>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</si>
  <si>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</si>
  <si>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</si>
  <si>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</si>
  <si>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</si>
  <si>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</si>
  <si>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</si>
  <si>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</si>
  <si>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</si>
  <si>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</si>
  <si>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</si>
  <si>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</si>
  <si>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</si>
  <si>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</si>
  <si>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</si>
  <si>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</si>
  <si>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</si>
  <si>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</si>
  <si>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</si>
  <si>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</si>
  <si>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</si>
  <si>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</si>
  <si>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</si>
  <si>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</si>
  <si>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</si>
  <si>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</si>
  <si>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</si>
  <si>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</si>
  <si>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</si>
  <si>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</si>
  <si>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</si>
  <si>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</si>
  <si>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</si>
  <si>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</si>
  <si>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</si>
  <si>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</si>
  <si>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</si>
  <si>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</si>
  <si>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</si>
  <si>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</si>
  <si>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</si>
  <si>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</si>
  <si>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</si>
  <si>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</si>
  <si>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</si>
  <si>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</si>
  <si>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</si>
  <si>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</si>
  <si>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</si>
  <si>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</si>
  <si>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</si>
  <si>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</si>
  <si>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</si>
  <si>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</si>
  <si>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</si>
  <si>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</si>
  <si>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</si>
  <si>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</si>
  <si>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</si>
  <si>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</si>
  <si>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</si>
  <si>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</si>
  <si>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</si>
  <si>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</si>
  <si>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</si>
  <si>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</si>
  <si>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</si>
  <si>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</si>
  <si>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</si>
  <si>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</si>
  <si>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</si>
  <si>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</si>
  <si>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</si>
  <si>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</si>
  <si>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</si>
  <si>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</si>
  <si>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</si>
  <si>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</si>
  <si>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</si>
  <si>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</si>
  <si>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</si>
  <si>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</si>
  <si>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</si>
  <si>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</si>
  <si>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</si>
  <si>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</si>
  <si>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</si>
  <si>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</si>
  <si>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</si>
  <si>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</si>
  <si>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</si>
  <si>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</si>
  <si>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</si>
  <si>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</si>
  <si>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</si>
  <si>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</si>
  <si>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</si>
  <si>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</si>
  <si>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</si>
  <si>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</si>
  <si>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</si>
  <si>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</si>
  <si>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</si>
  <si>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</si>
  <si>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</si>
  <si>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</si>
  <si>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</si>
  <si>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</si>
  <si>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</si>
  <si>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</si>
  <si>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</si>
  <si>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</si>
  <si>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</si>
  <si>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</si>
  <si>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</si>
  <si>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</si>
  <si>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</si>
  <si>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</si>
  <si>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</si>
  <si>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</si>
  <si>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</si>
  <si>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</si>
  <si>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</si>
  <si>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</si>
  <si>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</si>
  <si>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</si>
  <si>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</si>
  <si>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</si>
  <si>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</si>
  <si>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</si>
  <si>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</si>
  <si>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</si>
  <si>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</si>
  <si>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</si>
  <si>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</si>
  <si>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</si>
  <si>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</si>
  <si>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</si>
  <si>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</si>
  <si>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</si>
  <si>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</si>
  <si>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</si>
  <si>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</si>
  <si>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</si>
  <si>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</si>
  <si>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</si>
  <si>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</si>
  <si>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</si>
  <si>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</si>
  <si>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</si>
  <si>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</si>
  <si>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</si>
  <si>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</si>
  <si>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</si>
  <si>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</si>
  <si>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</si>
  <si>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</si>
  <si>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</si>
  <si>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</si>
  <si>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</si>
  <si>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</si>
  <si>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</si>
  <si>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</si>
  <si>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</si>
  <si>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</si>
  <si>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</si>
  <si>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</si>
  <si>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</si>
  <si>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</si>
  <si>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</si>
  <si>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</si>
  <si>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</si>
  <si>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</si>
  <si>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</si>
  <si>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</si>
  <si>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</si>
  <si>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</si>
  <si>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</si>
  <si>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</si>
  <si>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</si>
  <si>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</si>
  <si>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</si>
  <si>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</si>
  <si>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</si>
  <si>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</si>
  <si>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</si>
  <si>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</si>
  <si>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</si>
  <si>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</si>
  <si>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</si>
  <si>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</si>
  <si>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</si>
  <si>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</si>
  <si>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</si>
  <si>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</si>
  <si>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</si>
  <si>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</si>
  <si>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</si>
  <si>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</si>
  <si>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</si>
  <si>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</si>
  <si>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</si>
  <si>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</si>
  <si>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</si>
  <si>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</si>
  <si>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</si>
  <si>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</si>
  <si>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</si>
  <si>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</si>
  <si>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</si>
  <si>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</si>
  <si>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</si>
  <si>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</si>
  <si>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</si>
  <si>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</si>
  <si>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</si>
  <si>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</si>
  <si>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</si>
  <si>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</si>
  <si>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</si>
  <si>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</si>
  <si>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</si>
  <si>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</si>
  <si>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</si>
  <si>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</si>
  <si>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</si>
  <si>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</si>
  <si>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</si>
  <si>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</si>
  <si>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</si>
  <si>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</si>
  <si>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</si>
  <si>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</si>
  <si>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</si>
  <si>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</si>
  <si>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</si>
  <si>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</si>
  <si>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</si>
  <si>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</si>
  <si>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</si>
  <si>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</si>
  <si>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</si>
  <si>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</si>
  <si>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</si>
  <si>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</si>
  <si>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</si>
  <si>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</si>
  <si>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</si>
  <si>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</si>
  <si>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</si>
  <si>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</si>
  <si>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</si>
  <si>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</si>
  <si>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</si>
  <si>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</si>
  <si>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</si>
  <si>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</si>
  <si>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</si>
  <si>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</si>
  <si>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</si>
  <si>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</si>
  <si>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</si>
  <si>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</si>
  <si>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</si>
  <si>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</si>
  <si>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</si>
  <si>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</si>
  <si>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</si>
  <si>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</si>
  <si>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</si>
  <si>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</si>
  <si>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</si>
  <si>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</si>
  <si>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</si>
  <si>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</si>
  <si>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</si>
  <si>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</si>
  <si>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</si>
  <si>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</si>
  <si>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</si>
  <si>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</si>
  <si>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</si>
  <si>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</si>
  <si>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</si>
  <si>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</si>
  <si>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</si>
  <si>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</si>
  <si>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</si>
  <si>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</si>
  <si>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</si>
  <si>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</si>
  <si>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</si>
  <si>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</si>
  <si>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</si>
  <si>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</si>
  <si>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</si>
  <si>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</si>
  <si>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</si>
  <si>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</si>
  <si>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</si>
  <si>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</si>
  <si>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</si>
  <si>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</si>
  <si>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</si>
  <si>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</si>
  <si>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</si>
  <si>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</si>
  <si>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</si>
  <si>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</si>
  <si>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</si>
  <si>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</si>
  <si>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</si>
  <si>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</si>
  <si>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</si>
  <si>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</si>
  <si>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</si>
  <si>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</si>
  <si>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</si>
  <si>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</si>
  <si>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</si>
  <si>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</si>
  <si>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</si>
  <si>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</si>
  <si>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</si>
  <si>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</si>
  <si>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</si>
  <si>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</si>
  <si>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</si>
  <si>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</si>
  <si>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</si>
  <si>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</si>
  <si>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</si>
  <si>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</si>
  <si>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</si>
  <si>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</si>
  <si>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</si>
  <si>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</si>
  <si>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</si>
  <si>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</si>
  <si>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</si>
  <si>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</si>
  <si>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</si>
  <si>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</si>
  <si>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</si>
  <si>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</si>
  <si>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</si>
  <si>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</si>
  <si>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</si>
  <si>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</si>
  <si>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</si>
  <si>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</si>
  <si>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</si>
  <si>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</si>
  <si>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</si>
  <si>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</si>
  <si>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</si>
  <si>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</si>
  <si>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</si>
  <si>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</si>
  <si>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</si>
  <si>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</si>
  <si>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</si>
  <si>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</si>
  <si>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</si>
  <si>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</si>
  <si>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</si>
  <si>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</si>
  <si>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</si>
  <si>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</si>
  <si>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</si>
  <si>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</si>
  <si>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</si>
  <si>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</si>
  <si>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</si>
  <si>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</si>
  <si>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</si>
  <si>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</si>
  <si>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</si>
  <si>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</si>
  <si>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</si>
  <si>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</si>
  <si>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</si>
  <si>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</si>
  <si>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</si>
  <si>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</si>
  <si>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</si>
  <si>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</si>
  <si>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</si>
  <si>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</si>
  <si>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</si>
  <si>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</si>
  <si>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</si>
  <si>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</si>
  <si>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</si>
  <si>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</si>
  <si>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</si>
  <si>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</si>
  <si>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</si>
  <si>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</si>
  <si>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</si>
  <si>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</si>
  <si>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</si>
  <si>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</si>
  <si>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</si>
  <si>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</si>
  <si>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</si>
  <si>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</si>
  <si>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</si>
  <si>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</si>
  <si>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</si>
  <si>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</si>
  <si>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</si>
  <si>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</si>
  <si>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</si>
  <si>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</si>
  <si>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</si>
  <si>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</si>
  <si>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</si>
  <si>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</si>
  <si>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</si>
  <si>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</si>
  <si>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</si>
  <si>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</si>
  <si>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</si>
  <si>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</si>
  <si>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</si>
  <si>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</si>
  <si>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</si>
  <si>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</si>
  <si>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</si>
  <si>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</si>
  <si>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</si>
  <si>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</si>
  <si>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</si>
  <si>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</si>
  <si>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</si>
  <si>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</si>
  <si>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</si>
  <si>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</si>
  <si>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</si>
  <si>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</si>
  <si>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</si>
  <si>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</si>
  <si>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</si>
  <si>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</si>
  <si>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</si>
  <si>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</si>
  <si>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</si>
  <si>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</si>
  <si>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</si>
  <si>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</si>
  <si>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</si>
  <si>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</si>
  <si>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</si>
  <si>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</si>
  <si>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</si>
  <si>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</si>
  <si>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</si>
  <si>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</si>
  <si>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</si>
  <si>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</si>
  <si>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</si>
  <si>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</si>
  <si>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</si>
  <si>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</si>
  <si>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</si>
  <si>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</si>
  <si>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</si>
  <si>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</si>
  <si>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</si>
  <si>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</si>
  <si>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</si>
  <si>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</si>
  <si>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</si>
  <si>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</si>
  <si>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</si>
  <si>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</si>
  <si>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</si>
  <si>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</si>
  <si>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</si>
  <si>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</si>
  <si>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</si>
  <si>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</si>
  <si>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</si>
  <si>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</si>
  <si>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</si>
  <si>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</si>
  <si>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</si>
  <si>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</si>
  <si>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</si>
  <si>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</si>
  <si>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</si>
  <si>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</si>
  <si>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</si>
  <si>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</si>
  <si>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</si>
  <si>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</si>
  <si>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</si>
  <si>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</si>
  <si>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</si>
  <si>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</si>
  <si>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</si>
  <si>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</si>
  <si>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</si>
  <si>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</si>
  <si>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</si>
  <si>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</si>
  <si>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</si>
  <si>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</si>
  <si>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</si>
  <si>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</si>
  <si>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</si>
  <si>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</si>
  <si>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</si>
  <si>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</si>
  <si>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</si>
  <si>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</si>
  <si>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</si>
  <si>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</si>
  <si>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</si>
  <si>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</si>
  <si>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</si>
  <si>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</si>
  <si>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</si>
  <si>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</si>
  <si>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</si>
  <si>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</si>
  <si>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</si>
  <si>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</si>
  <si>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</si>
  <si>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</si>
  <si>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</si>
  <si>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</si>
  <si>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</si>
  <si>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</si>
  <si>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</si>
  <si>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</si>
  <si>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</si>
  <si>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</si>
  <si>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</si>
  <si>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</si>
  <si>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</si>
  <si>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</si>
  <si>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</si>
  <si>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</si>
  <si>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</si>
  <si>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</si>
  <si>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</si>
  <si>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</si>
  <si>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</si>
  <si>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</si>
  <si>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</si>
  <si>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</si>
  <si>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</si>
  <si>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</si>
  <si>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</si>
  <si>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</si>
  <si>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</si>
  <si>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</si>
  <si>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</si>
  <si>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</si>
  <si>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</si>
  <si>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</si>
  <si>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</si>
  <si>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</si>
  <si>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</si>
  <si>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</si>
  <si>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</si>
  <si>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</si>
  <si>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</si>
  <si>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</si>
  <si>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</si>
  <si>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</si>
  <si>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</si>
  <si>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</si>
  <si>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</si>
  <si>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</si>
  <si>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</si>
  <si>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</si>
  <si>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</si>
  <si>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</si>
  <si>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</si>
  <si>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</si>
  <si>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</si>
  <si>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</si>
  <si>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</si>
  <si>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</si>
  <si>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</si>
  <si>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</si>
  <si>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</si>
  <si>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</si>
  <si>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</si>
  <si>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</si>
  <si>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</si>
  <si>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</si>
  <si>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</si>
  <si>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</si>
  <si>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</si>
  <si>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</si>
  <si>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</si>
  <si>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</si>
  <si>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</si>
  <si>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</si>
  <si>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</si>
  <si>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</si>
  <si>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</si>
  <si>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</si>
  <si>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</si>
  <si>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</si>
  <si>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</si>
  <si>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</si>
  <si>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</si>
  <si>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</si>
  <si>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</si>
  <si>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</si>
  <si>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</si>
  <si>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</si>
  <si>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</si>
  <si>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</si>
  <si>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</si>
  <si>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</si>
  <si>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</si>
  <si>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</si>
  <si>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</si>
  <si>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</si>
  <si>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</si>
  <si>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</si>
  <si>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</si>
  <si>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</si>
  <si>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</si>
  <si>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</si>
  <si>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</si>
  <si>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</si>
  <si>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</si>
  <si>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</si>
  <si>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</si>
  <si>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</si>
  <si>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</si>
  <si>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</si>
  <si>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</si>
  <si>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</si>
  <si>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</si>
  <si>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</si>
  <si>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</si>
  <si>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</si>
  <si>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</si>
  <si>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</si>
  <si>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</si>
  <si>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</si>
  <si>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</si>
  <si>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</si>
  <si>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</si>
  <si>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</si>
  <si>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</si>
  <si>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</si>
  <si>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</si>
  <si>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</si>
  <si>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</si>
  <si>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</si>
  <si>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</si>
  <si>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</si>
  <si>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</si>
  <si>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</si>
  <si>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</si>
  <si>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</si>
  <si>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</si>
  <si>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</si>
  <si>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</si>
  <si>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</si>
  <si>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</si>
  <si>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</si>
  <si>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</si>
  <si>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</si>
  <si>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</si>
  <si>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</si>
  <si>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</si>
  <si>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</si>
  <si>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</si>
  <si>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</si>
  <si>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</si>
  <si>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</si>
  <si>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</si>
  <si>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</si>
  <si>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</si>
  <si>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</si>
  <si>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</si>
  <si>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</si>
  <si>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</si>
  <si>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</si>
  <si>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</si>
  <si>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</si>
  <si>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</si>
  <si>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</si>
  <si>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</si>
  <si>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</si>
  <si>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</si>
  <si>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</si>
  <si>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</si>
  <si>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</si>
  <si>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</si>
  <si>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</si>
  <si>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</si>
  <si>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</si>
  <si>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</si>
  <si>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</si>
  <si>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</si>
  <si>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</si>
  <si>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</si>
  <si>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</si>
  <si>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</si>
  <si>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</si>
  <si>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</si>
  <si>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</si>
  <si>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</si>
  <si>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</si>
  <si>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</si>
  <si>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</si>
  <si>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</si>
  <si>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</si>
  <si>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</si>
  <si>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</si>
  <si>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</si>
  <si>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</si>
  <si>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</si>
  <si>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</si>
  <si>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</si>
  <si>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</si>
  <si>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</si>
  <si>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</si>
  <si>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</si>
  <si>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</si>
  <si>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</si>
  <si>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</si>
  <si>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</si>
  <si>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</si>
  <si>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</si>
  <si>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</si>
  <si>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</si>
  <si>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</si>
  <si>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</si>
  <si>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</si>
  <si>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</si>
  <si>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</si>
  <si>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</si>
  <si>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</si>
  <si>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</si>
  <si>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</si>
  <si>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</si>
  <si>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</si>
  <si>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</si>
  <si>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</si>
  <si>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</si>
  <si>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</si>
  <si>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</si>
  <si>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</si>
  <si>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</si>
  <si>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</si>
  <si>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</si>
  <si>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</si>
  <si>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</si>
  <si>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</si>
  <si>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</si>
  <si>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</si>
  <si>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</si>
  <si>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</si>
  <si>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</si>
  <si>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</si>
  <si>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</si>
  <si>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</si>
  <si>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</si>
  <si>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</si>
  <si>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</si>
  <si>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</si>
  <si>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</si>
  <si>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</si>
  <si>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</si>
  <si>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</si>
  <si>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</si>
  <si>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</si>
  <si>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</si>
  <si>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</si>
  <si>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</si>
  <si>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</si>
  <si>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</si>
  <si>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</si>
  <si>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</si>
  <si>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</si>
  <si>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</si>
  <si>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</si>
  <si>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</si>
  <si>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</si>
  <si>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</si>
  <si>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</si>
  <si>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</si>
  <si>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</si>
  <si>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</si>
  <si>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</si>
  <si>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</si>
  <si>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</si>
  <si>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</si>
  <si>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</si>
  <si>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</si>
  <si>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</si>
  <si>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</si>
  <si>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</si>
  <si>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</si>
  <si>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</si>
  <si>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</si>
  <si>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</si>
  <si>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</si>
  <si>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</si>
  <si>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</si>
  <si>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</si>
  <si>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</si>
  <si>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</si>
  <si>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</si>
  <si>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</si>
  <si>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</si>
  <si>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</si>
  <si>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</si>
  <si>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</si>
  <si>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</si>
  <si>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</si>
  <si>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</si>
  <si>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</si>
  <si>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</si>
  <si>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</si>
  <si>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</si>
  <si>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</si>
  <si>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</si>
  <si>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</si>
  <si>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</si>
  <si>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</si>
  <si>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</si>
  <si>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</si>
  <si>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</si>
  <si>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</si>
  <si>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</si>
  <si>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</si>
  <si>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</si>
  <si>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</si>
  <si>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</si>
  <si>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</si>
  <si>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</si>
  <si>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</si>
  <si>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</si>
  <si>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</si>
  <si>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</si>
  <si>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</si>
  <si>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</si>
  <si>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</si>
  <si>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</si>
  <si>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</si>
  <si>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</si>
  <si>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</si>
  <si>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</si>
  <si>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</si>
  <si>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</si>
  <si>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</si>
  <si>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</si>
  <si>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</si>
  <si>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</si>
  <si>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</si>
  <si>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</si>
  <si>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</si>
  <si>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</si>
  <si>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</si>
  <si>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</si>
  <si>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</si>
  <si>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</si>
  <si>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</si>
  <si>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</si>
  <si>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</si>
  <si>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</si>
  <si>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</si>
  <si>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</si>
  <si>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</si>
  <si>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</si>
  <si>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</si>
  <si>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</si>
  <si>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</si>
  <si>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</si>
  <si>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</si>
  <si>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</si>
  <si>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</si>
  <si>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</si>
  <si>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</si>
  <si>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</si>
  <si>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</si>
  <si>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</si>
  <si>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</si>
  <si>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</si>
  <si>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</si>
  <si>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</si>
  <si>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</si>
  <si>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</si>
  <si>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</si>
  <si>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</si>
  <si>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</si>
  <si>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</si>
  <si>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</si>
  <si>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</si>
  <si>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</si>
  <si>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</si>
  <si>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</si>
  <si>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</si>
  <si>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</si>
  <si>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</si>
  <si>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</si>
  <si>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</si>
  <si>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</si>
  <si>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</si>
  <si>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</si>
  <si>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</si>
  <si>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</si>
  <si>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</si>
  <si>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</si>
  <si>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</si>
  <si>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</si>
  <si>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</si>
  <si>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</si>
  <si>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</si>
  <si>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</si>
  <si>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</si>
  <si>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</si>
  <si>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</si>
  <si>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</si>
  <si>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</si>
  <si>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</si>
  <si>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</si>
  <si>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</si>
  <si>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</si>
  <si>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</si>
  <si>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</si>
  <si>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</si>
  <si>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</si>
  <si>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</si>
  <si>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</si>
  <si>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</si>
  <si>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</si>
  <si>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</si>
  <si>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</si>
  <si>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</si>
  <si>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</si>
  <si>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</si>
  <si>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</si>
  <si>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</si>
  <si>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</si>
  <si>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</si>
  <si>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</si>
  <si>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</si>
  <si>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</si>
  <si>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</si>
  <si>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</si>
  <si>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</si>
  <si>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</si>
  <si>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</si>
  <si>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</si>
  <si>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</si>
  <si>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</si>
  <si>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</si>
  <si>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</si>
  <si>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</si>
  <si>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</si>
  <si>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</si>
  <si>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</si>
  <si>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</si>
  <si>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</si>
  <si>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</si>
  <si>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</si>
  <si>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</si>
  <si>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</si>
  <si>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</si>
  <si>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</si>
  <si>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</si>
  <si>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</si>
  <si>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</si>
  <si>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</si>
  <si>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</si>
  <si>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</si>
  <si>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</si>
  <si>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</si>
  <si>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</si>
  <si>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</si>
  <si>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</si>
  <si>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</si>
  <si>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</si>
  <si>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</si>
  <si>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</si>
  <si>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</si>
  <si>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</si>
  <si>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</si>
  <si>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</si>
  <si>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</si>
  <si>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</si>
  <si>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</si>
  <si>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</si>
  <si>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</si>
  <si>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</si>
  <si>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</si>
  <si>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</si>
  <si>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</si>
  <si>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</si>
  <si>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</si>
  <si>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</si>
  <si>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</si>
  <si>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</si>
  <si>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</si>
  <si>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</si>
  <si>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</si>
  <si>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</si>
  <si>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</si>
  <si>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</si>
  <si>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</si>
  <si>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</si>
  <si>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</si>
  <si>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</si>
  <si>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</si>
  <si>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</si>
  <si>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</si>
  <si>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</si>
  <si>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</si>
  <si>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</si>
  <si>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</si>
  <si>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</si>
  <si>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</si>
  <si>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</si>
  <si>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</si>
  <si>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</si>
  <si>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</si>
  <si>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</si>
  <si>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</si>
  <si>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</si>
  <si>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</si>
  <si>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</si>
  <si>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</si>
  <si>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</si>
  <si>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</si>
  <si>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</si>
  <si>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</si>
  <si>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</si>
  <si>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</si>
  <si>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</si>
  <si>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</si>
  <si>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</si>
  <si>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</si>
  <si>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</si>
  <si>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</si>
  <si>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</si>
  <si>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</si>
  <si>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</si>
  <si>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</si>
  <si>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</si>
  <si>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</si>
  <si>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</si>
  <si>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</si>
  <si>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</si>
  <si>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</si>
  <si>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</si>
  <si>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</si>
  <si>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</si>
  <si>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</si>
  <si>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</si>
  <si>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</si>
  <si>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</si>
  <si>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</si>
  <si>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</si>
  <si>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</si>
  <si>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</si>
  <si>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</si>
  <si>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</si>
  <si>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</si>
  <si>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</si>
  <si>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</si>
  <si>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</si>
  <si>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</si>
  <si>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</si>
  <si>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</si>
  <si>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</si>
  <si>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</si>
  <si>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</si>
  <si>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</si>
  <si>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</si>
  <si>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</si>
  <si>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</si>
  <si>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</si>
  <si>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</si>
  <si>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</si>
  <si>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</si>
  <si>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</si>
  <si>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</si>
  <si>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</si>
  <si>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</si>
  <si>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</si>
  <si>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</si>
  <si>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</si>
  <si>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</si>
  <si>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</si>
  <si>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</si>
  <si>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</si>
  <si>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</si>
  <si>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</si>
  <si>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</si>
  <si>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</si>
  <si>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</si>
  <si>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</si>
  <si>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</si>
  <si>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</si>
  <si>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</si>
  <si>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</si>
  <si>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</si>
  <si>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</si>
  <si>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</si>
  <si>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</si>
  <si>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</si>
  <si>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</si>
  <si>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</si>
  <si>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</si>
  <si>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</si>
  <si>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</si>
  <si>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</si>
  <si>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</si>
  <si>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</si>
  <si>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</si>
  <si>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</si>
  <si>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</si>
  <si>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</si>
  <si>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</si>
  <si>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</si>
  <si>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</si>
  <si>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</si>
  <si>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</si>
  <si>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</si>
  <si>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</si>
  <si>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</si>
  <si>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</si>
  <si>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</si>
  <si>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</si>
  <si>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</si>
  <si>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</si>
  <si>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</si>
  <si>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</si>
  <si>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</si>
  <si>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</si>
  <si>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</si>
  <si>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</si>
  <si>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</si>
  <si>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</si>
  <si>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</si>
  <si>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</si>
  <si>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</si>
  <si>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</si>
  <si>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</si>
  <si>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</si>
  <si>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</si>
  <si>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</si>
  <si>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</si>
  <si>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</si>
  <si>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</si>
  <si>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</si>
  <si>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</si>
  <si>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</si>
  <si>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</si>
  <si>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</si>
  <si>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</si>
  <si>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</si>
  <si>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</si>
  <si>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</si>
  <si>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</si>
  <si>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</si>
  <si>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</si>
  <si>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</si>
  <si>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</si>
  <si>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</si>
  <si>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</si>
  <si>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</si>
  <si>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</si>
  <si>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</si>
  <si>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</si>
  <si>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</si>
  <si>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</si>
  <si>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</si>
  <si>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</si>
  <si>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</si>
  <si>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</si>
  <si>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</si>
  <si>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</si>
  <si>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</si>
  <si>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</si>
  <si>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</si>
  <si>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</si>
  <si>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</si>
  <si>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</si>
  <si>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</si>
  <si>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</si>
  <si>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</si>
  <si>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</si>
  <si>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</si>
  <si>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</si>
  <si>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</si>
  <si>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</si>
  <si>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</si>
  <si>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</si>
  <si>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</si>
  <si>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</si>
  <si>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</si>
  <si>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</si>
  <si>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</si>
  <si>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</si>
  <si>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</si>
  <si>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</si>
  <si>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</si>
  <si>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</si>
  <si>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</si>
  <si>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</si>
  <si>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</si>
  <si>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</si>
  <si>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</si>
  <si>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</si>
  <si>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</si>
  <si>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</si>
  <si>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</si>
  <si>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</si>
  <si>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</si>
  <si>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</si>
  <si>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</si>
  <si>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</si>
  <si>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</si>
  <si>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</si>
  <si>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</si>
  <si>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</si>
  <si>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</si>
  <si>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</si>
  <si>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</si>
  <si>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</si>
  <si>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</si>
  <si>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</si>
  <si>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</si>
  <si>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</si>
  <si>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</si>
  <si>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</si>
  <si>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</si>
  <si>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</si>
  <si>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</si>
  <si>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</si>
  <si>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</si>
  <si>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</si>
  <si>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</si>
  <si>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</si>
  <si>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</si>
  <si>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</si>
  <si>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</si>
  <si>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</si>
  <si>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</si>
  <si>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</si>
  <si>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</si>
  <si>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</si>
  <si>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</si>
  <si>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</si>
  <si>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</si>
  <si>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</si>
  <si>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</si>
  <si>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</si>
  <si>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</si>
  <si>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</si>
  <si>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</si>
  <si>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</si>
  <si>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</si>
  <si>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</si>
  <si>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</si>
  <si>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</si>
  <si>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</si>
  <si>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</si>
  <si>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</si>
  <si>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</si>
  <si>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</si>
  <si>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</si>
  <si>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</si>
  <si>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</si>
  <si>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</si>
  <si>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</si>
  <si>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</si>
  <si>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</si>
  <si>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</si>
  <si>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</si>
  <si>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</si>
  <si>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</si>
  <si>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</si>
  <si>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</si>
  <si>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</si>
  <si>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</si>
  <si>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</si>
  <si>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</si>
  <si>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</si>
  <si>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</si>
  <si>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</si>
  <si>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</si>
  <si>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</si>
  <si>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</si>
  <si>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</si>
  <si>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</si>
  <si>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</si>
  <si>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</si>
  <si>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</si>
  <si>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</si>
  <si>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</si>
  <si>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</si>
  <si>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</si>
  <si>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</si>
  <si>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</si>
  <si>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</si>
  <si>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</si>
  <si>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</si>
  <si>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</si>
  <si>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</si>
  <si>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</si>
  <si>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</si>
  <si>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</si>
  <si>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</si>
  <si>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</si>
  <si>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</si>
  <si>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</si>
  <si>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</si>
  <si>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</si>
  <si>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</si>
  <si>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</si>
  <si>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</si>
  <si>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</si>
  <si>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</si>
  <si>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</si>
  <si>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</si>
  <si>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</si>
  <si>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</si>
  <si>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</si>
  <si>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</si>
  <si>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</si>
  <si>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</si>
  <si>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</si>
  <si>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</si>
  <si>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</si>
  <si>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</si>
  <si>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</si>
  <si>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</si>
  <si>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</si>
  <si>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</si>
  <si>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</si>
  <si>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</si>
  <si>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</si>
  <si>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</si>
  <si>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</si>
  <si>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</si>
  <si>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</si>
  <si>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</si>
  <si>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</si>
  <si>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</si>
  <si>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</si>
  <si>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</si>
  <si>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</si>
  <si>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</si>
  <si>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</si>
  <si>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</si>
  <si>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</si>
  <si>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</si>
  <si>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</si>
  <si>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</si>
  <si>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</si>
  <si>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</si>
  <si>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</si>
  <si>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</si>
  <si>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</si>
  <si>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</si>
  <si>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</si>
  <si>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</si>
  <si>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</si>
  <si>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</si>
  <si>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</si>
  <si>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</si>
  <si>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</si>
  <si>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</si>
  <si>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</si>
  <si>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</si>
  <si>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</si>
  <si>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</si>
  <si>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</si>
  <si>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</si>
  <si>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</si>
  <si>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</si>
  <si>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</si>
  <si>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</si>
  <si>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</si>
  <si>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</si>
  <si>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</si>
  <si>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</si>
  <si>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</si>
  <si>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</si>
  <si>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</si>
  <si>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</si>
  <si>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</si>
  <si>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</si>
  <si>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</si>
  <si>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</si>
  <si>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</si>
  <si>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</si>
  <si>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</si>
  <si>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</si>
  <si>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</si>
  <si>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</si>
  <si>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</si>
  <si>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</si>
  <si>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</si>
  <si>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</si>
  <si>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</si>
  <si>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</si>
  <si>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</si>
  <si>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</si>
  <si>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</si>
  <si>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</si>
  <si>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</si>
  <si>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</si>
  <si>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</si>
  <si>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</si>
  <si>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</si>
  <si>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</si>
  <si>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</si>
  <si>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</si>
  <si>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</si>
  <si>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</si>
  <si>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</si>
  <si>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</si>
  <si>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</si>
  <si>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</si>
  <si>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</si>
  <si>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</si>
  <si>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</si>
  <si>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</si>
  <si>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</si>
  <si>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</si>
  <si>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</si>
  <si>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</si>
  <si>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</si>
  <si>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</si>
  <si>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</si>
  <si>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</si>
  <si>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</si>
  <si>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</si>
  <si>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</si>
  <si>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</si>
  <si>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</si>
  <si>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</si>
  <si>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</si>
  <si>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</si>
  <si>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</si>
  <si>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</si>
  <si>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</si>
  <si>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</si>
  <si>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</si>
  <si>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</si>
  <si>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</si>
  <si>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</si>
  <si>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</si>
  <si>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</si>
  <si>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</si>
  <si>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</si>
  <si>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</si>
  <si>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</si>
  <si>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</si>
  <si>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</si>
  <si>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</si>
  <si>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</si>
  <si>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</si>
  <si>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</si>
  <si>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</si>
  <si>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</si>
  <si>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</si>
  <si>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</si>
  <si>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</si>
  <si>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</si>
  <si>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</si>
  <si>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</si>
  <si>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</si>
  <si>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</si>
  <si>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</si>
  <si>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</si>
  <si>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</si>
  <si>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</si>
  <si>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</si>
  <si>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</si>
  <si>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</si>
  <si>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</si>
  <si>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</si>
  <si>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</si>
  <si>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</si>
  <si>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</si>
  <si>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</si>
  <si>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</si>
  <si>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</si>
  <si>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</si>
  <si>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</si>
  <si>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</si>
  <si>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</si>
  <si>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</si>
  <si>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</si>
  <si>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</si>
  <si>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</si>
  <si>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</si>
  <si>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</si>
  <si>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</si>
  <si>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</si>
  <si>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</si>
  <si>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</si>
  <si>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</si>
  <si>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</si>
  <si>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</si>
  <si>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</si>
  <si>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</si>
  <si>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</si>
  <si>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</si>
  <si>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</si>
  <si>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</si>
  <si>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</si>
  <si>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</si>
  <si>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</si>
  <si>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</si>
  <si>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</si>
  <si>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</si>
  <si>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</si>
  <si>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</si>
  <si>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</si>
  <si>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</si>
  <si>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</si>
  <si>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</si>
  <si>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</si>
  <si>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</si>
  <si>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</si>
  <si>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</si>
  <si>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</si>
  <si>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</si>
  <si>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</si>
  <si>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</si>
  <si>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</si>
  <si>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</si>
  <si>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</si>
  <si>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</si>
  <si>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</si>
  <si>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</si>
  <si>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</si>
  <si>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</si>
  <si>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</si>
  <si>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</si>
  <si>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</si>
  <si>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</si>
  <si>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</si>
  <si>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</si>
  <si>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</si>
  <si>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</si>
  <si>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</si>
  <si>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</si>
  <si>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</si>
  <si>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</si>
  <si>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</si>
  <si>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</si>
  <si>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</si>
  <si>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</si>
  <si>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</si>
  <si>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</si>
  <si>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</si>
  <si>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</si>
  <si>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</si>
  <si>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</si>
  <si>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</si>
  <si>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</si>
  <si>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</si>
  <si>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</si>
  <si>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</si>
  <si>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</si>
  <si>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</si>
  <si>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</si>
  <si>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</si>
  <si>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</si>
  <si>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</si>
  <si>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</si>
  <si>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</si>
  <si>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</si>
  <si>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</si>
  <si>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</si>
  <si>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</si>
  <si>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</si>
  <si>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</si>
  <si>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</si>
  <si>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</si>
  <si>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</si>
  <si>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</si>
  <si>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</si>
  <si>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</si>
  <si>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</si>
  <si>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</si>
  <si>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</si>
  <si>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</si>
  <si>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</si>
  <si>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</si>
  <si>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</si>
  <si>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</si>
  <si>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</si>
  <si>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</si>
  <si>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</si>
  <si>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</si>
  <si>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</si>
  <si>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</si>
  <si>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</si>
  <si>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</si>
  <si>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</si>
  <si>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</si>
  <si>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</si>
  <si>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</si>
  <si>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</si>
  <si>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</si>
  <si>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</si>
  <si>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</si>
  <si>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</si>
  <si>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</si>
  <si>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</si>
  <si>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</si>
  <si>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</si>
  <si>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</si>
  <si>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</si>
  <si>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</si>
  <si>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</si>
  <si>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</si>
  <si>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</si>
  <si>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</si>
  <si>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</si>
  <si>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</si>
  <si>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</si>
  <si>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</si>
  <si>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</si>
  <si>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</si>
  <si>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</si>
  <si>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</si>
  <si>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</si>
  <si>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</si>
  <si>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</si>
  <si>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</si>
  <si>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</si>
  <si>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</si>
  <si>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</si>
  <si>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</si>
  <si>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</si>
  <si>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</si>
  <si>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</si>
  <si>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</si>
  <si>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</si>
  <si>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</si>
  <si>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</si>
  <si>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</si>
  <si>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</si>
  <si>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</si>
  <si>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</si>
  <si>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</si>
  <si>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</si>
  <si>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</si>
  <si>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</si>
  <si>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</si>
  <si>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</si>
  <si>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</si>
  <si>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</si>
  <si>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</si>
  <si>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</si>
  <si>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</si>
  <si>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</si>
  <si>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</si>
  <si>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</si>
  <si>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</si>
  <si>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</si>
  <si>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</si>
  <si>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</si>
  <si>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</si>
  <si>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</si>
  <si>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</si>
  <si>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</si>
  <si>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</si>
  <si>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</si>
  <si>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</si>
  <si>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</si>
  <si>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</si>
  <si>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</si>
  <si>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</si>
  <si>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</si>
  <si>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</si>
  <si>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</si>
  <si>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</si>
  <si>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</si>
  <si>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</si>
  <si>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</si>
  <si>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</si>
  <si>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</si>
  <si>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</si>
  <si>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</si>
  <si>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</si>
  <si>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</si>
  <si>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</si>
  <si>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</si>
  <si>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</si>
  <si>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</si>
  <si>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</si>
  <si>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</si>
  <si>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</si>
  <si>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</si>
  <si>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</si>
  <si>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</si>
  <si>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</si>
  <si>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</si>
  <si>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</si>
  <si>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</si>
  <si>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</si>
  <si>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</si>
  <si>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</si>
  <si>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</si>
  <si>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</si>
  <si>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</si>
  <si>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</si>
  <si>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</si>
  <si>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</si>
  <si>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</si>
  <si>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</si>
  <si>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</si>
  <si>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</si>
  <si>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</si>
  <si>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</si>
  <si>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</si>
  <si>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</si>
  <si>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</si>
  <si>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</si>
  <si>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</si>
  <si>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</si>
  <si>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</si>
  <si>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</si>
  <si>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</si>
  <si>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</si>
  <si>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</si>
  <si>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</si>
  <si>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</si>
  <si>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</si>
  <si>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</si>
  <si>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</si>
  <si>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</si>
  <si>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</si>
  <si>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</si>
  <si>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</si>
  <si>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</si>
  <si>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</si>
  <si>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</si>
  <si>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</si>
  <si>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</si>
  <si>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</si>
  <si>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</si>
  <si>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</si>
  <si>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</si>
  <si>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</si>
  <si>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</si>
  <si>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</si>
  <si>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</si>
  <si>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</si>
  <si>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</si>
  <si>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</si>
  <si>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</si>
  <si>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</si>
  <si>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</si>
  <si>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</si>
  <si>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</si>
  <si>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</si>
  <si>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</si>
  <si>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</si>
  <si>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</si>
  <si>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</si>
  <si>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</si>
  <si>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</si>
  <si>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</si>
  <si>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</si>
  <si>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</si>
  <si>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</si>
  <si>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</si>
  <si>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</si>
  <si>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</si>
  <si>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</si>
  <si>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</si>
  <si>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</si>
  <si>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</si>
  <si>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</si>
  <si>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</si>
  <si>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</si>
  <si>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</si>
  <si>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</si>
  <si>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</si>
  <si>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</si>
  <si>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</si>
  <si>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</si>
  <si>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</si>
  <si>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</si>
  <si>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</si>
  <si>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</si>
  <si>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</si>
  <si>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</si>
  <si>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</si>
  <si>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</si>
  <si>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</si>
  <si>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</si>
  <si>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</si>
  <si>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</si>
  <si>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</si>
  <si>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</si>
  <si>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</si>
  <si>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</si>
  <si>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</si>
  <si>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</si>
  <si>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</si>
  <si>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</si>
  <si>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</si>
  <si>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</si>
  <si>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</si>
  <si>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</si>
  <si>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</si>
  <si>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</si>
  <si>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</si>
  <si>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</si>
  <si>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</si>
  <si>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</si>
  <si>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</si>
  <si>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</si>
  <si>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</si>
  <si>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</si>
  <si>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</si>
  <si>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</si>
  <si>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</si>
  <si>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</si>
  <si>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</si>
  <si>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</si>
  <si>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</si>
  <si>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</si>
  <si>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</si>
  <si>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</si>
  <si>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</si>
  <si>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</si>
  <si>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</si>
  <si>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</si>
  <si>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</si>
  <si>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</si>
  <si>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</si>
  <si>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</si>
  <si>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</si>
  <si>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</si>
  <si>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</si>
  <si>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</si>
  <si>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</si>
  <si>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</si>
  <si>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</si>
  <si>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</si>
  <si>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</si>
  <si>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</si>
  <si>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</si>
  <si>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</si>
  <si>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</si>
  <si>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</si>
  <si>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</si>
  <si>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</si>
  <si>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</si>
  <si>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</si>
  <si>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</si>
  <si>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</si>
  <si>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</si>
  <si>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</si>
  <si>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</si>
  <si>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</si>
  <si>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</si>
  <si>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</si>
  <si>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</si>
  <si>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</si>
  <si>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</si>
  <si>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</si>
  <si>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</si>
  <si>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</si>
  <si>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</si>
  <si>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</si>
  <si>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</si>
  <si>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</si>
  <si>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</si>
  <si>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</si>
  <si>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</si>
  <si>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</si>
  <si>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</si>
  <si>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</si>
  <si>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</si>
  <si>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</si>
  <si>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</si>
  <si>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</si>
  <si>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</si>
  <si>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</si>
  <si>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</si>
  <si>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</si>
  <si>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</si>
  <si>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</si>
  <si>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</si>
  <si>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</si>
  <si>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</si>
  <si>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</si>
  <si>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</si>
  <si>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</si>
  <si>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</si>
  <si>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</si>
  <si>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</si>
  <si>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</si>
  <si>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</si>
  <si>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</si>
  <si>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</si>
  <si>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</si>
  <si>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</si>
  <si>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</si>
  <si>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</si>
  <si>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</si>
  <si>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</si>
  <si>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</si>
  <si>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</si>
  <si>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</si>
  <si>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</si>
  <si>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</si>
  <si>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</si>
  <si>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</si>
  <si>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</si>
  <si>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</si>
  <si>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</si>
  <si>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</si>
  <si>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</si>
  <si>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</si>
  <si>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</si>
  <si>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</si>
  <si>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</si>
  <si>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</si>
  <si>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</si>
  <si>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</si>
  <si>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</si>
  <si>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</si>
  <si>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</si>
  <si>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</si>
  <si>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</si>
  <si>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</si>
  <si>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</si>
  <si>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</si>
  <si>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</si>
  <si>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</si>
  <si>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</si>
  <si>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</si>
  <si>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</si>
  <si>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</si>
  <si>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</si>
  <si>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</si>
  <si>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</si>
  <si>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</si>
  <si>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</si>
  <si>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</si>
  <si>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</si>
  <si>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</si>
  <si>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</si>
  <si>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</si>
  <si>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</si>
  <si>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</si>
  <si>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</si>
  <si>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</si>
  <si>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</si>
  <si>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</si>
  <si>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</si>
  <si>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</si>
  <si>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</si>
  <si>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</si>
  <si>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</si>
  <si>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</si>
  <si>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</si>
  <si>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</si>
  <si>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</si>
  <si>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</si>
  <si>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</si>
  <si>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</si>
  <si>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</si>
  <si>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</si>
  <si>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</si>
  <si>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</si>
  <si>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</si>
  <si>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</si>
  <si>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</si>
  <si>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</si>
  <si>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</si>
  <si>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</si>
  <si>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</si>
  <si>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</si>
  <si>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</si>
  <si>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</si>
  <si>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</si>
  <si>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</si>
  <si>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</si>
  <si>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</si>
  <si>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</si>
  <si>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</si>
  <si>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</si>
  <si>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</si>
  <si>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</si>
  <si>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</si>
  <si>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</si>
  <si>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</si>
  <si>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</si>
  <si>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</si>
  <si>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</si>
  <si>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</si>
  <si>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</si>
  <si>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</si>
  <si>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</si>
  <si>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</si>
  <si>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</si>
  <si>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</si>
  <si>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</si>
  <si>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</si>
  <si>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</si>
  <si>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</si>
  <si>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</si>
  <si>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</si>
  <si>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</si>
  <si>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</si>
  <si>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</si>
  <si>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</si>
  <si>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</si>
  <si>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</si>
  <si>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</si>
  <si>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</si>
  <si>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</si>
  <si>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</si>
  <si>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</si>
  <si>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</si>
  <si>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</si>
  <si>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</si>
  <si>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</si>
  <si>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</si>
  <si>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</si>
  <si>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</si>
  <si>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</si>
  <si>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</si>
  <si>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</si>
  <si>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</si>
  <si>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</si>
  <si>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</si>
  <si>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</si>
  <si>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</si>
  <si>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</si>
  <si>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</si>
  <si>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</si>
  <si>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</si>
  <si>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</si>
  <si>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</si>
  <si>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</si>
  <si>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</si>
  <si>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</si>
  <si>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</si>
  <si>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</si>
  <si>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</si>
  <si>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</si>
  <si>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</si>
  <si>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</si>
  <si>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</si>
  <si>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</si>
  <si>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</si>
  <si>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</si>
  <si>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</si>
  <si>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</si>
  <si>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</si>
  <si>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</si>
  <si>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</si>
  <si>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</si>
  <si>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</si>
  <si>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</si>
  <si>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</si>
  <si>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</si>
  <si>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</si>
  <si>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</si>
  <si>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</si>
  <si>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</si>
  <si>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</si>
  <si>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</si>
  <si>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</si>
  <si>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</si>
  <si>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</si>
  <si>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</si>
  <si>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</si>
  <si>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</si>
  <si>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</si>
  <si>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</si>
  <si>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</si>
  <si>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</si>
  <si>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</si>
  <si>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</si>
  <si>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</si>
  <si>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</si>
  <si>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</si>
  <si>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</si>
  <si>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</si>
  <si>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</si>
  <si>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</si>
  <si>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</si>
  <si>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</si>
  <si>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</si>
  <si>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</si>
  <si>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</si>
  <si>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</si>
  <si>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</si>
  <si>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</si>
  <si>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</si>
  <si>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</si>
  <si>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</si>
  <si>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</si>
  <si>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</si>
  <si>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</si>
  <si>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</si>
  <si>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</si>
  <si>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</si>
  <si>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</si>
  <si>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</si>
  <si>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</si>
  <si>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</si>
  <si>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</si>
  <si>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</si>
  <si>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</si>
  <si>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</si>
  <si>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</si>
  <si>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</si>
  <si>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</si>
  <si>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</si>
  <si>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</si>
  <si>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</si>
  <si>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</si>
  <si>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</si>
  <si>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</si>
  <si>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</si>
  <si>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</si>
  <si>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</si>
  <si>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</si>
  <si>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</si>
  <si>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</si>
  <si>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</si>
  <si>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</si>
  <si>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</si>
  <si>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</si>
  <si>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</si>
  <si>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</si>
  <si>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</si>
  <si>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</si>
  <si>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</si>
  <si>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</si>
  <si>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</si>
  <si>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</si>
  <si>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</si>
  <si>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</si>
  <si>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</si>
  <si>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</si>
  <si>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</si>
  <si>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</si>
  <si>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</si>
  <si>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</si>
  <si>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</si>
  <si>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</si>
  <si>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</si>
  <si>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</si>
  <si>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</si>
  <si>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</si>
  <si>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</si>
  <si>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</si>
  <si>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</si>
  <si>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</si>
  <si>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</si>
  <si>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</si>
  <si>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</si>
  <si>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</si>
  <si>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</si>
  <si>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</si>
  <si>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</si>
  <si>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</si>
  <si>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</si>
  <si>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</si>
  <si>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</si>
  <si>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</si>
  <si>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</si>
  <si>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</si>
  <si>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</si>
  <si>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</si>
  <si>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</si>
  <si>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</si>
  <si>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</si>
  <si>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</si>
  <si>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</si>
  <si>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</si>
  <si>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</si>
  <si>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</si>
  <si>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</si>
  <si>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</si>
  <si>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</si>
  <si>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</si>
  <si>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</si>
  <si>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</si>
  <si>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</si>
  <si>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</si>
  <si>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</si>
  <si>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</si>
  <si>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</si>
  <si>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</si>
  <si>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</si>
  <si>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</si>
  <si>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</si>
  <si>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</si>
  <si>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</si>
  <si>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</si>
  <si>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</si>
  <si>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</si>
  <si>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</si>
  <si>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</si>
  <si>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</si>
  <si>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</si>
  <si>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</si>
  <si>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</si>
  <si>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</si>
  <si>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</si>
  <si>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</si>
  <si>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</si>
  <si>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</si>
  <si>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</si>
  <si>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</si>
  <si>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</si>
  <si>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</si>
  <si>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</si>
  <si>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</si>
  <si>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</si>
  <si>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</si>
  <si>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</si>
  <si>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</si>
  <si>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</si>
  <si>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</si>
  <si>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</si>
  <si>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</si>
  <si>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</si>
  <si>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</si>
  <si>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</si>
  <si>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</si>
  <si>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</si>
  <si>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</si>
  <si>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</si>
  <si>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</si>
  <si>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</si>
  <si>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</si>
  <si>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</si>
  <si>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</si>
  <si>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</si>
  <si>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</si>
  <si>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</si>
  <si>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</si>
  <si>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</si>
  <si>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</si>
  <si>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</si>
  <si>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</si>
  <si>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</si>
  <si>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</si>
  <si>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</si>
  <si>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</si>
  <si>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</si>
  <si>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</si>
  <si>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</si>
  <si>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</si>
  <si>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</si>
  <si>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</si>
  <si>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</si>
  <si>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</si>
  <si>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</si>
  <si>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</si>
  <si>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</si>
  <si>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</si>
  <si>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</si>
  <si>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</si>
  <si>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</si>
  <si>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</si>
  <si>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</si>
  <si>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</si>
  <si>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</si>
  <si>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</si>
  <si>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</si>
  <si>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</si>
  <si>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</si>
  <si>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</si>
  <si>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</si>
  <si>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</si>
  <si>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</si>
  <si>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</si>
  <si>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</si>
  <si>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</si>
  <si>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</si>
  <si>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</si>
  <si>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</si>
  <si>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</si>
  <si>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</si>
  <si>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</si>
  <si>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</si>
  <si>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</si>
  <si>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</si>
  <si>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</si>
  <si>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</si>
  <si>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</si>
  <si>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</si>
  <si>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</si>
  <si>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</si>
  <si>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</si>
  <si>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</si>
  <si>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</si>
  <si>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</si>
  <si>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</si>
  <si>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</si>
  <si>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</si>
  <si>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</si>
  <si>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</si>
  <si>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</si>
  <si>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</si>
  <si>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</si>
  <si>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</si>
  <si>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</si>
  <si>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</si>
  <si>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</si>
  <si>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</si>
  <si>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</si>
  <si>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</si>
  <si>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</si>
  <si>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</si>
  <si>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</si>
  <si>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</si>
  <si>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</si>
  <si>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</si>
  <si>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</si>
  <si>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</si>
  <si>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</si>
  <si>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</si>
  <si>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</si>
  <si>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</si>
  <si>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</si>
  <si>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</si>
  <si>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</si>
  <si>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</si>
  <si>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</si>
  <si>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</si>
  <si>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</si>
  <si>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</si>
  <si>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</si>
  <si>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</si>
  <si>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</si>
  <si>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</si>
  <si>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</si>
  <si>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</si>
  <si>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</si>
  <si>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</si>
  <si>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</si>
  <si>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</si>
  <si>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</si>
  <si>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</si>
  <si>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</si>
  <si>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</si>
  <si>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</si>
  <si>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</si>
  <si>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</si>
  <si>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</si>
  <si>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</si>
  <si>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</si>
  <si>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</si>
  <si>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</si>
  <si>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</si>
  <si>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</si>
  <si>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</si>
  <si>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</si>
  <si>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</si>
  <si>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</si>
  <si>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</si>
  <si>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</si>
  <si>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</si>
  <si>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</si>
  <si>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</si>
  <si>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</si>
  <si>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</si>
  <si>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</si>
  <si>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</si>
  <si>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</si>
  <si>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</si>
  <si>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</si>
  <si>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</si>
  <si>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</si>
  <si>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</si>
  <si>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</si>
  <si>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</si>
  <si>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</si>
  <si>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</si>
  <si>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</si>
  <si>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</si>
  <si>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</si>
  <si>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</si>
  <si>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</si>
  <si>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</si>
  <si>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</si>
  <si>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</si>
  <si>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</si>
  <si>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</si>
  <si>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</si>
  <si>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</si>
  <si>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</si>
  <si>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</si>
  <si>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</si>
  <si>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</si>
  <si>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</si>
  <si>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</si>
  <si>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</si>
  <si>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</si>
  <si>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</si>
  <si>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</si>
  <si>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</si>
  <si>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</si>
  <si>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</si>
  <si>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</si>
  <si>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</si>
  <si>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</si>
  <si>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</si>
  <si>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</si>
  <si>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</si>
  <si>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</si>
  <si>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</si>
  <si>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</si>
  <si>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</si>
  <si>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</si>
  <si>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</si>
  <si>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</si>
  <si>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</si>
  <si>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</si>
  <si>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</si>
  <si>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</si>
  <si>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</si>
  <si>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</si>
  <si>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</si>
  <si>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</si>
  <si>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</si>
  <si>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</si>
  <si>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</si>
  <si>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</si>
  <si>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</si>
  <si>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</si>
  <si>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</si>
  <si>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</si>
  <si>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</si>
  <si>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</si>
  <si>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</si>
  <si>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</si>
  <si>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</si>
  <si>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</si>
  <si>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</si>
  <si>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</si>
  <si>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</si>
  <si>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</si>
  <si>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</si>
  <si>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</si>
  <si>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</si>
  <si>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</si>
  <si>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</si>
  <si>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</si>
  <si>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</si>
  <si>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</si>
  <si>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</si>
  <si>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</si>
  <si>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</si>
  <si>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</si>
  <si>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</si>
  <si>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</si>
  <si>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</si>
  <si>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</si>
  <si>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</si>
  <si>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</si>
  <si>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</si>
  <si>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</si>
  <si>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</si>
  <si>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</si>
  <si>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</si>
  <si>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</si>
  <si>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</si>
  <si>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</si>
  <si>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</si>
  <si>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</si>
  <si>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</si>
  <si>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</si>
  <si>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</si>
  <si>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</si>
  <si>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</si>
  <si>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</si>
  <si>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</si>
  <si>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</si>
  <si>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</si>
  <si>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</si>
  <si>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</si>
  <si>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</si>
  <si>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</si>
  <si>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</si>
  <si>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</si>
  <si>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</si>
  <si>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</si>
  <si>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</si>
  <si>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</si>
  <si>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</si>
  <si>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</si>
  <si>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</si>
  <si>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</si>
  <si>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</si>
  <si>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</si>
  <si>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</si>
  <si>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</si>
  <si>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</si>
  <si>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</si>
  <si>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</si>
  <si>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</si>
  <si>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</si>
  <si>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</si>
  <si>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</si>
  <si>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</si>
  <si>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</si>
  <si>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</si>
  <si>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</si>
  <si>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</si>
  <si>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</si>
  <si>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</si>
  <si>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</si>
  <si>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</si>
  <si>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</si>
  <si>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</si>
  <si>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</si>
  <si>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</si>
  <si>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</si>
  <si>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</si>
  <si>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</si>
  <si>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</si>
  <si>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</si>
  <si>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</si>
  <si>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</si>
  <si>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</si>
  <si>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</si>
  <si>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</si>
  <si>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</si>
  <si>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</si>
  <si>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</si>
  <si>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</si>
  <si>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</si>
  <si>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</si>
  <si>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</si>
  <si>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</si>
  <si>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</si>
  <si>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</si>
  <si>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</si>
  <si>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</si>
  <si>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</si>
  <si>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</si>
  <si>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</si>
  <si>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</si>
  <si>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</si>
  <si>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</si>
  <si>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</si>
  <si>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</si>
  <si>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</si>
  <si>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</si>
  <si>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</si>
  <si>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</si>
  <si>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</si>
  <si>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</si>
  <si>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</si>
  <si>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</si>
  <si>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</si>
  <si>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</si>
  <si>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</si>
  <si>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</si>
  <si>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</si>
  <si>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</si>
  <si>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</si>
  <si>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</si>
  <si>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</si>
  <si>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</si>
  <si>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</si>
  <si>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</si>
  <si>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</si>
  <si>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</si>
  <si>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</si>
  <si>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</si>
  <si>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</si>
  <si>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</si>
  <si>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</si>
  <si>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</si>
  <si>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</si>
  <si>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</si>
  <si>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</si>
  <si>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</si>
  <si>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</si>
  <si>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</si>
  <si>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</si>
  <si>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</si>
  <si>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</si>
  <si>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</si>
  <si>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</si>
  <si>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</si>
  <si>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</si>
  <si>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</si>
  <si>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</si>
  <si>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</si>
  <si>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</si>
  <si>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</si>
  <si>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</si>
  <si>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</si>
  <si>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</si>
  <si>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</si>
  <si>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</si>
  <si>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</si>
  <si>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</si>
  <si>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</si>
  <si>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</si>
  <si>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</si>
  <si>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</si>
  <si>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</si>
  <si>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</si>
  <si>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</si>
  <si>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</si>
  <si>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</si>
  <si>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</si>
  <si>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</si>
  <si>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</si>
  <si>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</si>
  <si>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</si>
  <si>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</si>
  <si>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</si>
  <si>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</si>
  <si>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</si>
  <si>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</si>
  <si>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</si>
  <si>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</si>
  <si>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</si>
  <si>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</si>
  <si>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</si>
  <si>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</si>
  <si>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</si>
  <si>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</si>
  <si>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</si>
  <si>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</si>
  <si>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</si>
  <si>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</si>
  <si>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</si>
  <si>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</si>
  <si>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</si>
  <si>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</si>
  <si>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</si>
  <si>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</si>
  <si>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</si>
  <si>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</si>
  <si>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</si>
  <si>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</si>
  <si>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</si>
  <si>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</si>
  <si>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</si>
  <si>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</si>
  <si>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</si>
  <si>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</si>
  <si>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</si>
  <si>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</si>
  <si>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</si>
  <si>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</si>
  <si>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</si>
  <si>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</si>
  <si>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</si>
  <si>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</si>
  <si>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</si>
  <si>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</si>
  <si>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</si>
  <si>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</si>
  <si>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</si>
  <si>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</si>
  <si>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</si>
  <si>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</si>
  <si>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</si>
  <si>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</si>
  <si>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</si>
  <si>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</si>
  <si>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</si>
  <si>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</si>
  <si>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</si>
  <si>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</si>
  <si>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</si>
  <si>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</si>
  <si>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</si>
  <si>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</si>
  <si>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</si>
  <si>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</si>
  <si>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</si>
  <si>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</si>
  <si>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</si>
  <si>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</si>
  <si>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</si>
  <si>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</si>
  <si>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</si>
  <si>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</si>
  <si>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</si>
  <si>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</si>
  <si>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</si>
  <si>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</si>
  <si>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</si>
  <si>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</si>
  <si>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</si>
  <si>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</si>
  <si>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</si>
  <si>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</si>
  <si>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</si>
  <si>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</si>
  <si>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</si>
  <si>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</si>
  <si>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</si>
  <si>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</si>
  <si>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</si>
  <si>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</si>
  <si>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</si>
  <si>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</si>
  <si>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</si>
  <si>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</si>
  <si>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</si>
  <si>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</si>
  <si>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</si>
  <si>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</si>
  <si>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</si>
  <si>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</si>
  <si>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</si>
  <si>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</si>
  <si>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</si>
  <si>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</si>
  <si>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</si>
  <si>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</si>
  <si>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</si>
  <si>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</si>
  <si>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</si>
  <si>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</si>
  <si>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</si>
  <si>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</si>
  <si>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</si>
  <si>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</si>
  <si>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</si>
  <si>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</si>
  <si>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</si>
  <si>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</si>
  <si>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</si>
  <si>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</si>
  <si>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</si>
  <si>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</si>
  <si>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</si>
  <si>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</si>
  <si>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</si>
  <si>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</si>
  <si>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</si>
  <si>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</si>
  <si>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</si>
  <si>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</si>
  <si>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</si>
  <si>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</si>
  <si>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</si>
  <si>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</si>
  <si>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</si>
  <si>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</si>
  <si>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</si>
  <si>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</si>
  <si>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</si>
  <si>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</si>
  <si>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</si>
  <si>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</si>
  <si>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</si>
  <si>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</si>
  <si>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</si>
  <si>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</si>
  <si>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</si>
  <si>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</si>
  <si>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</si>
  <si>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</si>
  <si>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</si>
  <si>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</si>
  <si>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</si>
  <si>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</si>
  <si>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</si>
  <si>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</si>
  <si>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</si>
  <si>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</si>
  <si>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</si>
  <si>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</si>
  <si>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</si>
  <si>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</si>
  <si>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</si>
  <si>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</si>
  <si>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</si>
  <si>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</si>
  <si>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</si>
  <si>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</si>
  <si>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</si>
  <si>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</si>
  <si>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</si>
  <si>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</si>
  <si>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</si>
  <si>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</si>
  <si>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</si>
  <si>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</si>
  <si>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</si>
  <si>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</si>
  <si>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</si>
  <si>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</si>
  <si>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</si>
  <si>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</si>
  <si>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</si>
  <si>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</si>
  <si>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</si>
  <si>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</si>
  <si>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</si>
  <si>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</si>
  <si>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</si>
  <si>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</si>
  <si>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</si>
  <si>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</si>
  <si>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</si>
  <si>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</si>
  <si>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</si>
  <si>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</si>
  <si>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</si>
  <si>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</si>
  <si>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</si>
  <si>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</si>
  <si>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</si>
  <si>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</si>
  <si>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</si>
  <si>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</si>
  <si>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</si>
  <si>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</si>
  <si>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</si>
  <si>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</si>
  <si>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</si>
  <si>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</si>
  <si>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</si>
  <si>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</si>
  <si>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</si>
  <si>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</si>
  <si>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</si>
  <si>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</si>
  <si>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</si>
  <si>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</si>
  <si>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</si>
  <si>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</si>
  <si>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</si>
  <si>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</si>
  <si>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</si>
  <si>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</si>
  <si>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</si>
  <si>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</si>
  <si>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</si>
  <si>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</si>
  <si>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</si>
  <si>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</si>
  <si>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</si>
  <si>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</si>
  <si>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</si>
  <si>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</si>
  <si>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</si>
  <si>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</si>
  <si>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</si>
  <si>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</si>
  <si>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</si>
  <si>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</si>
  <si>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</si>
  <si>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</si>
  <si>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</si>
  <si>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</si>
  <si>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</si>
  <si>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</si>
  <si>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</si>
  <si>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</si>
  <si>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</si>
  <si>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</si>
  <si>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</si>
  <si>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</si>
  <si>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</si>
  <si>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</si>
  <si>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</si>
  <si>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</si>
  <si>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</si>
  <si>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</si>
  <si>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</si>
  <si>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</si>
  <si>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</si>
  <si>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</si>
  <si>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</si>
  <si>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</si>
  <si>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</si>
  <si>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</si>
  <si>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</si>
  <si>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</si>
  <si>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</si>
  <si>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</si>
  <si>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</si>
  <si>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</si>
  <si>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</si>
  <si>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</si>
  <si>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</si>
  <si>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</si>
  <si>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</si>
  <si>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</si>
  <si>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</si>
  <si>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</si>
  <si>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</si>
  <si>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</si>
  <si>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</si>
  <si>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</si>
  <si>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</si>
  <si>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</si>
  <si>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</si>
  <si>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</si>
  <si>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</si>
  <si>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</si>
  <si>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</si>
  <si>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</si>
  <si>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</si>
  <si>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</si>
  <si>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</si>
  <si>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</si>
  <si>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</si>
  <si>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</si>
  <si>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</si>
  <si>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</si>
  <si>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</si>
  <si>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</si>
  <si>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</si>
  <si>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</si>
  <si>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</si>
  <si>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</si>
  <si>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</si>
  <si>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</si>
  <si>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</si>
  <si>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</si>
  <si>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</si>
  <si>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</si>
  <si>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</si>
  <si>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</si>
  <si>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</si>
  <si>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</si>
  <si>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</si>
  <si>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</si>
  <si>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</si>
  <si>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</si>
  <si>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</si>
  <si>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</si>
  <si>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</si>
  <si>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</si>
  <si>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</si>
  <si>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</si>
  <si>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</si>
  <si>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</si>
  <si>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</si>
  <si>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</si>
  <si>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</si>
  <si>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</si>
  <si>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</si>
  <si>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</si>
  <si>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</si>
  <si>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</si>
  <si>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</si>
  <si>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</si>
  <si>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</si>
  <si>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</si>
  <si>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</si>
  <si>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</si>
  <si>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</si>
  <si>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</si>
  <si>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</si>
  <si>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</si>
  <si>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</si>
  <si>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</si>
  <si>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</si>
  <si>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</si>
  <si>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</si>
  <si>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</si>
  <si>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</si>
  <si>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</si>
  <si>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</si>
  <si>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</si>
  <si>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</si>
  <si>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</si>
  <si>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</si>
  <si>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</si>
  <si>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</si>
  <si>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</si>
  <si>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</si>
  <si>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</si>
  <si>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</si>
  <si>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</si>
  <si>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</si>
  <si>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</si>
  <si>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</si>
  <si>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</si>
  <si>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</si>
  <si>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</si>
  <si>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</si>
  <si>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</si>
  <si>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</si>
  <si>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</si>
  <si>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</si>
  <si>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</si>
  <si>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</si>
  <si>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</si>
  <si>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</si>
  <si>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</si>
  <si>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</si>
  <si>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</si>
  <si>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</si>
  <si>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</si>
  <si>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</si>
  <si>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</si>
  <si>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</si>
  <si>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</si>
  <si>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</si>
  <si>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</si>
  <si>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</si>
  <si>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</si>
  <si>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</si>
  <si>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</si>
  <si>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</si>
  <si>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</si>
  <si>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</si>
  <si>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</si>
  <si>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</si>
  <si>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</si>
  <si>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</si>
  <si>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</si>
  <si>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</si>
  <si>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</si>
  <si>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</si>
  <si>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</si>
  <si>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</si>
  <si>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</si>
  <si>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</si>
  <si>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</si>
  <si>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</si>
  <si>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</si>
  <si>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</si>
  <si>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</si>
  <si>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</si>
  <si>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</si>
  <si>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</si>
  <si>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</si>
  <si>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</si>
  <si>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</si>
  <si>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</si>
  <si>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</si>
  <si>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</si>
  <si>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</si>
  <si>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</si>
  <si>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</si>
  <si>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</si>
  <si>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</si>
  <si>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</si>
  <si>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</si>
  <si>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</si>
  <si>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</si>
  <si>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</si>
  <si>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</si>
  <si>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</si>
  <si>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</si>
  <si>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</si>
  <si>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</si>
  <si>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</si>
  <si>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</si>
  <si>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</si>
  <si>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</si>
  <si>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</si>
  <si>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</si>
  <si>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</si>
  <si>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</si>
  <si>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</si>
  <si>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</si>
  <si>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</si>
  <si>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</si>
  <si>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</si>
  <si>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</si>
  <si>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</si>
  <si>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</si>
  <si>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</si>
  <si>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</si>
  <si>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</si>
  <si>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</si>
  <si>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</si>
  <si>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</si>
  <si>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</si>
  <si>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</si>
  <si>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</si>
  <si>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</si>
  <si>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</si>
  <si>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</si>
  <si>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</si>
  <si>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</si>
  <si>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</si>
  <si>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</si>
  <si>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</si>
  <si>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</si>
  <si>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</si>
  <si>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</si>
  <si>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</si>
  <si>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</si>
  <si>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</si>
  <si>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</si>
  <si>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</si>
  <si>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</si>
  <si>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</si>
  <si>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</si>
  <si>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</si>
  <si>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</si>
  <si>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</si>
  <si>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</si>
  <si>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</si>
  <si>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</si>
  <si>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</si>
  <si>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</si>
  <si>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</si>
  <si>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</si>
  <si>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</si>
  <si>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</si>
  <si>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</si>
  <si>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</si>
  <si>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</si>
  <si>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</si>
  <si>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</si>
  <si>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</si>
  <si>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</si>
  <si>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</si>
  <si>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</si>
  <si>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</si>
  <si>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</si>
  <si>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</si>
  <si>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</si>
  <si>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</si>
  <si>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</si>
  <si>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</si>
  <si>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</si>
  <si>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</si>
  <si>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</si>
  <si>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</si>
  <si>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</si>
  <si>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</si>
  <si>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</si>
  <si>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</si>
  <si>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</si>
  <si>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</si>
  <si>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</si>
  <si>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</si>
  <si>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</si>
  <si>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</si>
  <si>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</si>
  <si>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</si>
  <si>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</si>
  <si>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</si>
  <si>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</si>
  <si>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</si>
  <si>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</si>
  <si>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</si>
  <si>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</si>
  <si>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</si>
  <si>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</si>
  <si>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</si>
  <si>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</si>
  <si>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</si>
  <si>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</si>
  <si>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</si>
  <si>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</si>
  <si>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</si>
  <si>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</si>
  <si>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</si>
  <si>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</si>
  <si>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</si>
  <si>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</si>
  <si>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</si>
  <si>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</si>
  <si>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</si>
  <si>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</si>
  <si>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</si>
  <si>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</si>
  <si>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</si>
  <si>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</si>
  <si>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</si>
  <si>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</si>
  <si>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</si>
  <si>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</si>
  <si>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</si>
  <si>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</si>
  <si>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</si>
  <si>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</si>
  <si>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</si>
  <si>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</si>
  <si>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</si>
  <si>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</si>
  <si>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</si>
  <si>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</si>
  <si>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</si>
  <si>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</si>
  <si>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</si>
  <si>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</si>
  <si>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</si>
  <si>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</si>
  <si>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</si>
  <si>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</si>
  <si>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</si>
  <si>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</si>
  <si>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</si>
  <si>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</si>
  <si>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</si>
  <si>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</si>
  <si>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</si>
  <si>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</si>
  <si>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</si>
  <si>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</si>
  <si>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</si>
  <si>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</si>
  <si>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</si>
  <si>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</si>
  <si>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</si>
  <si>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</si>
  <si>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</si>
  <si>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</si>
  <si>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</si>
  <si>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</si>
  <si>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</si>
  <si>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</si>
  <si>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</si>
  <si>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</si>
  <si>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</si>
  <si>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</si>
  <si>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</si>
  <si>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</si>
  <si>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</si>
  <si>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</si>
  <si>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</si>
  <si>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</si>
  <si>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</si>
  <si>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</si>
  <si>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</si>
  <si>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</si>
  <si>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</si>
  <si>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</si>
  <si>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</si>
  <si>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</si>
  <si>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</si>
  <si>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</si>
  <si>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</si>
  <si>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</si>
  <si>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</si>
  <si>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</si>
  <si>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</si>
  <si>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</si>
  <si>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</si>
  <si>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</si>
  <si>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</si>
  <si>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</si>
  <si>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</si>
  <si>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</si>
  <si>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</si>
  <si>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</si>
  <si>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</si>
  <si>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</si>
  <si>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</si>
  <si>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</si>
  <si>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</si>
  <si>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</si>
  <si>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</si>
  <si>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</si>
  <si>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</si>
  <si>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</si>
  <si>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</si>
  <si>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</si>
  <si>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</si>
  <si>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</si>
  <si>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</si>
  <si>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</si>
  <si>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</si>
  <si>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</si>
  <si>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</si>
  <si>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</si>
  <si>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</si>
  <si>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</si>
  <si>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</si>
  <si>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</si>
  <si>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</si>
  <si>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</si>
  <si>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</si>
  <si>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</si>
  <si>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</si>
  <si>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</si>
  <si>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</si>
  <si>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</si>
  <si>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</si>
  <si>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</si>
  <si>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</si>
  <si>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</si>
  <si>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</si>
  <si>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</si>
  <si>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</si>
  <si>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</si>
  <si>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</si>
  <si>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</si>
  <si>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</si>
  <si>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</si>
  <si>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</si>
  <si>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</si>
  <si>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</si>
  <si>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</si>
  <si>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</si>
  <si>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</si>
  <si>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</si>
  <si>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</si>
  <si>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</si>
  <si>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</si>
  <si>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</si>
  <si>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</si>
  <si>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</si>
  <si>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</si>
  <si>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</si>
  <si>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</si>
  <si>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</si>
  <si>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</si>
  <si>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</si>
  <si>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</si>
  <si>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</si>
  <si>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</si>
  <si>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</si>
  <si>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</si>
  <si>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</si>
  <si>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</si>
  <si>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</si>
  <si>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</si>
  <si>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</si>
  <si>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</si>
  <si>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</si>
  <si>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</si>
  <si>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</si>
  <si>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</si>
  <si>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</si>
  <si>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</si>
  <si>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</si>
  <si>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</si>
  <si>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</si>
  <si>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</si>
  <si>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</si>
  <si>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</si>
  <si>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</si>
  <si>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</si>
  <si>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</si>
  <si>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</si>
  <si>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</si>
  <si>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</si>
  <si>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</si>
  <si>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</si>
  <si>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</si>
  <si>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</si>
  <si>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</si>
  <si>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</si>
  <si>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</si>
  <si>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</si>
  <si>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</si>
  <si>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</si>
  <si>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</si>
  <si>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</si>
  <si>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</si>
  <si>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</si>
  <si>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</si>
  <si>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</si>
  <si>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</si>
  <si>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</si>
  <si>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</si>
  <si>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</si>
  <si>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</si>
  <si>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</si>
  <si>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</si>
  <si>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</si>
  <si>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</si>
  <si>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</si>
  <si>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</si>
  <si>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</si>
  <si>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</si>
  <si>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</si>
  <si>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</si>
  <si>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</si>
  <si>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</si>
  <si>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</si>
  <si>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</si>
  <si>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</si>
  <si>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</si>
  <si>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</si>
  <si>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</si>
  <si>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</si>
  <si>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</si>
  <si>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</si>
  <si>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</si>
  <si>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</si>
  <si>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</si>
  <si>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</si>
  <si>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</si>
  <si>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</si>
  <si>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</si>
  <si>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</si>
  <si>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</si>
  <si>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</si>
  <si>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</si>
  <si>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</si>
  <si>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</si>
  <si>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</si>
  <si>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</si>
  <si>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</si>
  <si>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</si>
  <si>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</si>
  <si>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</si>
  <si>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</si>
  <si>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</si>
  <si>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</si>
  <si>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</si>
  <si>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</si>
  <si>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</si>
  <si>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</si>
  <si>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</si>
  <si>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</si>
  <si>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</si>
  <si>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</si>
  <si>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</si>
  <si>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</si>
  <si>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</si>
  <si>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</si>
  <si>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</si>
  <si>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</si>
  <si>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</si>
  <si>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</si>
  <si>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</si>
  <si>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</si>
  <si>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</si>
  <si>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</si>
  <si>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</si>
  <si>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</si>
  <si>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</si>
  <si>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</si>
  <si>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</si>
  <si>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</si>
  <si>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</si>
  <si>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</si>
  <si>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</si>
  <si>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</si>
  <si>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</si>
  <si>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</si>
  <si>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</si>
  <si>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</si>
  <si>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</si>
  <si>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</si>
  <si>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</si>
  <si>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</si>
  <si>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</si>
  <si>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</si>
  <si>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</si>
  <si>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</si>
  <si>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</si>
  <si>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</si>
  <si>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</si>
  <si>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</si>
  <si>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</si>
  <si>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</si>
  <si>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</si>
  <si>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</si>
  <si>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</si>
  <si>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</si>
  <si>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</si>
  <si>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</si>
  <si>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</si>
  <si>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</si>
  <si>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</si>
  <si>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</si>
  <si>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</si>
  <si>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</si>
  <si>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</si>
  <si>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</si>
  <si>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</si>
  <si>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</si>
  <si>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</si>
  <si>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</si>
  <si>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</si>
  <si>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</si>
  <si>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</si>
  <si>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</si>
  <si>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</si>
  <si>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</si>
  <si>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</si>
  <si>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</si>
  <si>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</si>
  <si>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</si>
  <si>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</si>
  <si>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</si>
  <si>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</si>
  <si>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</si>
  <si>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</si>
  <si>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</si>
  <si>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</si>
  <si>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</si>
  <si>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</si>
  <si>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</si>
  <si>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</si>
  <si>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</si>
  <si>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</si>
  <si>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</si>
  <si>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</si>
  <si>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</si>
  <si>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</si>
  <si>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</si>
  <si>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</si>
  <si>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</si>
  <si>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</si>
  <si>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</si>
  <si>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</si>
  <si>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</si>
  <si>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</si>
  <si>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</si>
  <si>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</si>
  <si>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</si>
  <si>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</si>
  <si>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</si>
  <si>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</si>
  <si>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</si>
  <si>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</si>
  <si>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</si>
  <si>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</si>
  <si>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</si>
  <si>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</si>
  <si>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</si>
  <si>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</si>
  <si>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</si>
  <si>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</si>
  <si>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</si>
  <si>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</si>
  <si>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</si>
  <si>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</si>
  <si>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</si>
  <si>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</si>
  <si>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</si>
  <si>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</si>
  <si>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</si>
  <si>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</si>
  <si>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</si>
  <si>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</si>
  <si>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</si>
  <si>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</si>
  <si>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</si>
  <si>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</si>
  <si>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</si>
  <si>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</si>
  <si>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</si>
  <si>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</si>
  <si>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</si>
  <si>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</si>
  <si>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</si>
  <si>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</si>
  <si>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</si>
  <si>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</si>
  <si>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</si>
  <si>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</si>
  <si>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</si>
  <si>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</si>
  <si>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</si>
  <si>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</si>
  <si>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</si>
  <si>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</si>
  <si>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</si>
  <si>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</si>
  <si>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</si>
  <si>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</si>
  <si>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</si>
  <si>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</si>
  <si>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</si>
  <si>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</si>
  <si>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</si>
  <si>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</si>
  <si>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</si>
  <si>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</si>
  <si>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</si>
  <si>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</si>
  <si>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</si>
  <si>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</si>
  <si>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</si>
  <si>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</si>
  <si>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</si>
  <si>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</si>
  <si>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</si>
  <si>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</si>
  <si>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</si>
  <si>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</si>
  <si>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</si>
  <si>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</si>
  <si>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</si>
  <si>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</si>
  <si>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</si>
  <si>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</si>
  <si>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</si>
  <si>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</si>
  <si>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</si>
  <si>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</si>
  <si>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</si>
  <si>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</si>
  <si>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</si>
  <si>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</si>
  <si>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</si>
  <si>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</si>
  <si>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</si>
  <si>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</si>
  <si>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</si>
  <si>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</si>
  <si>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</si>
  <si>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</si>
  <si>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</si>
  <si>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</si>
  <si>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</si>
  <si>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</si>
  <si>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</si>
  <si>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</si>
  <si>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</si>
  <si>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</si>
  <si>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</si>
  <si>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</si>
  <si>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</si>
  <si>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</si>
  <si>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</si>
  <si>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</si>
  <si>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</si>
  <si>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</si>
  <si>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</si>
  <si>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</si>
  <si>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</si>
  <si>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</si>
  <si>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</si>
  <si>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</si>
  <si>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</si>
  <si>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</si>
  <si>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</si>
  <si>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</si>
  <si>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</si>
  <si>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</si>
  <si>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</si>
  <si>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</si>
  <si>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</si>
  <si>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</si>
  <si>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</si>
  <si>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</si>
  <si>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</si>
  <si>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</si>
  <si>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</si>
  <si>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</si>
  <si>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</si>
  <si>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</si>
  <si>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</si>
  <si>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</si>
  <si>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</si>
  <si>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</si>
  <si>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</si>
  <si>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</si>
  <si>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</si>
  <si>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</si>
  <si>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</si>
  <si>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</si>
  <si>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</si>
  <si>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</si>
  <si>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</si>
  <si>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</si>
  <si>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</si>
  <si>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</si>
  <si>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</si>
  <si>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</si>
  <si>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</si>
  <si>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</si>
  <si>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</si>
  <si>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</si>
  <si>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</si>
  <si>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</si>
  <si>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</si>
  <si>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</si>
  <si>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</si>
  <si>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</si>
  <si>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</si>
  <si>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</si>
  <si>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</si>
  <si>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</si>
  <si>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</si>
  <si>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</si>
  <si>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</si>
  <si>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</si>
  <si>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</si>
  <si>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</si>
  <si>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</si>
  <si>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</si>
  <si>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</si>
  <si>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</si>
  <si>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</si>
  <si>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</si>
  <si>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</si>
  <si>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</si>
  <si>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</si>
  <si>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</si>
  <si>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</si>
  <si>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</si>
  <si>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</si>
  <si>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</si>
  <si>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</si>
  <si>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</si>
  <si>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</si>
  <si>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</si>
  <si>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</si>
  <si>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</si>
  <si>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</si>
  <si>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</si>
  <si>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</si>
  <si>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</si>
  <si>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</si>
  <si>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</si>
  <si>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</si>
  <si>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</si>
  <si>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</si>
  <si>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</si>
  <si>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</si>
  <si>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</si>
  <si>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</si>
  <si>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</si>
  <si>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</si>
  <si>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</si>
  <si>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</si>
  <si>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</si>
  <si>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</si>
  <si>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</si>
  <si>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</si>
  <si>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</si>
  <si>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</si>
  <si>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</si>
  <si>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</si>
  <si>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</si>
  <si>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</si>
  <si>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</si>
  <si>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</si>
  <si>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</si>
  <si>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</si>
  <si>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</si>
  <si>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</si>
  <si>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</si>
  <si>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</si>
  <si>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</si>
  <si>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</si>
  <si>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</si>
  <si>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</si>
  <si>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</si>
  <si>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</si>
  <si>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</si>
  <si>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</si>
  <si>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</si>
  <si>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</si>
  <si>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</si>
  <si>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</si>
  <si>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</si>
  <si>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</si>
  <si>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</si>
  <si>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</si>
  <si>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</si>
  <si>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</si>
  <si>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</si>
  <si>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</si>
  <si>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</si>
  <si>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</si>
  <si>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</si>
  <si>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</si>
  <si>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</si>
  <si>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</si>
  <si>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</si>
  <si>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</si>
  <si>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</si>
  <si>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</si>
  <si>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</si>
  <si>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</si>
  <si>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</si>
  <si>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</si>
  <si>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</si>
  <si>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</si>
  <si>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</si>
  <si>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</si>
  <si>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</si>
  <si>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</si>
  <si>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</si>
  <si>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</si>
  <si>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</si>
  <si>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</si>
  <si>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</si>
  <si>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</si>
  <si>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</si>
  <si>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</si>
  <si>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</si>
  <si>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</si>
  <si>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</si>
  <si>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</si>
  <si>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</si>
  <si>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</si>
  <si>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</si>
  <si>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</si>
  <si>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</si>
  <si>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</si>
  <si>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</si>
  <si>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</si>
  <si>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</si>
  <si>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</si>
  <si>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</si>
  <si>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</si>
  <si>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</si>
  <si>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</si>
  <si>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</si>
  <si>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</si>
  <si>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</si>
  <si>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</si>
  <si>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</si>
  <si>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</si>
  <si>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</si>
  <si>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</si>
  <si>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</si>
  <si>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</si>
  <si>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</si>
  <si>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</si>
  <si>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</si>
  <si>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</si>
  <si>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</si>
  <si>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</si>
  <si>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</si>
  <si>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</si>
  <si>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</si>
  <si>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</si>
  <si>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</si>
  <si>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</si>
  <si>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</si>
  <si>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</si>
  <si>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</si>
  <si>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</si>
  <si>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</si>
  <si>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</si>
  <si>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</si>
  <si>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</si>
  <si>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</si>
  <si>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</si>
  <si>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</si>
  <si>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</si>
  <si>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</si>
  <si>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</si>
  <si>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</si>
  <si>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</si>
  <si>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</si>
  <si>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</si>
  <si>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</si>
  <si>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</si>
  <si>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</si>
  <si>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</si>
  <si>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</si>
  <si>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</si>
  <si>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</si>
  <si>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</si>
  <si>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</si>
  <si>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</si>
  <si>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</si>
  <si>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</si>
  <si>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</si>
  <si>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</si>
  <si>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</si>
  <si>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</si>
  <si>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</si>
  <si>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</si>
  <si>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</si>
  <si>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</si>
  <si>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</si>
  <si>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</si>
  <si>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</si>
  <si>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</si>
  <si>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</si>
  <si>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</si>
  <si>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</si>
  <si>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</si>
  <si>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</si>
  <si>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</si>
  <si>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</si>
  <si>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</si>
  <si>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</si>
  <si>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</si>
  <si>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</si>
  <si>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</si>
  <si>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</si>
  <si>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</si>
  <si>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</si>
  <si>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</si>
  <si>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</si>
  <si>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</si>
  <si>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</si>
  <si>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</si>
  <si>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</si>
  <si>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</si>
  <si>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</si>
  <si>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</si>
  <si>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</si>
  <si>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</si>
  <si>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</si>
  <si>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</si>
  <si>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</si>
  <si>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</si>
  <si>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</si>
  <si>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</si>
  <si>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</si>
  <si>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</si>
  <si>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</si>
  <si>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</si>
  <si>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</si>
  <si>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</si>
  <si>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</si>
  <si>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</si>
  <si>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</si>
  <si>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</si>
  <si>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</si>
  <si>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</si>
  <si>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</si>
  <si>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</si>
  <si>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</si>
  <si>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</si>
  <si>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</si>
  <si>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</si>
  <si>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</si>
  <si>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</si>
  <si>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</si>
  <si>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</si>
  <si>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</si>
  <si>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</si>
  <si>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</si>
  <si>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</si>
  <si>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</si>
  <si>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</si>
  <si>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</si>
  <si>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</si>
  <si>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</si>
  <si>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</si>
  <si>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</si>
  <si>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</si>
  <si>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</si>
  <si>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</si>
  <si>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</si>
  <si>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</si>
  <si>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</si>
  <si>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</si>
  <si>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</si>
  <si>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</si>
  <si>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</si>
  <si>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</si>
  <si>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</si>
  <si>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</si>
  <si>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</si>
  <si>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</si>
  <si>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</si>
  <si>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</si>
  <si>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</si>
  <si>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</si>
  <si>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</si>
  <si>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</si>
  <si>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</si>
  <si>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</si>
  <si>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</si>
  <si>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</si>
  <si>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</si>
  <si>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</si>
  <si>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</si>
  <si>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</si>
  <si>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</si>
  <si>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</si>
  <si>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</si>
  <si>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</si>
  <si>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</si>
  <si>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</si>
  <si>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</si>
  <si>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</si>
  <si>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</si>
  <si>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</si>
  <si>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</si>
  <si>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</si>
  <si>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</si>
  <si>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</si>
  <si>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</si>
  <si>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</si>
  <si>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</si>
  <si>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</si>
  <si>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</si>
  <si>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</si>
  <si>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</si>
  <si>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</si>
  <si>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</si>
  <si>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</si>
  <si>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</si>
  <si>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</si>
  <si>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</si>
  <si>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</si>
  <si>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</si>
  <si>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</si>
  <si>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</si>
  <si>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</si>
  <si>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</si>
  <si>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</si>
  <si>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</si>
  <si>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</si>
  <si>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</si>
  <si>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</si>
  <si>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</si>
  <si>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</si>
  <si>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</si>
  <si>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</si>
  <si>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</si>
  <si>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</si>
  <si>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</si>
  <si>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</si>
  <si>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</si>
  <si>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</si>
  <si>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</si>
  <si>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</si>
  <si>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</si>
  <si>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</si>
  <si>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</si>
  <si>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</si>
  <si>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</si>
  <si>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</si>
  <si>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</si>
  <si>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</si>
  <si>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</si>
  <si>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</si>
  <si>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</si>
  <si>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</si>
  <si>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</si>
  <si>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</si>
  <si>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</si>
  <si>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</si>
  <si>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</si>
  <si>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</si>
  <si>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</si>
  <si>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</si>
  <si>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</si>
  <si>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</si>
  <si>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</si>
  <si>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</si>
  <si>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</si>
  <si>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</si>
  <si>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</si>
  <si>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</si>
  <si>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</si>
  <si>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</si>
  <si>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</si>
  <si>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</si>
  <si>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</si>
  <si>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</si>
  <si>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</si>
  <si>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</si>
  <si>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</si>
  <si>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</si>
  <si>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</si>
  <si>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</si>
  <si>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</si>
  <si>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</si>
  <si>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</si>
  <si>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</si>
  <si>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</si>
  <si>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</si>
  <si>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</si>
  <si>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</si>
  <si>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</si>
  <si>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</si>
  <si>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</si>
  <si>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</si>
  <si>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</si>
  <si>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</si>
  <si>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</si>
  <si>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</si>
  <si>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</si>
  <si>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</si>
  <si>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</si>
  <si>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</si>
  <si>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</si>
  <si>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</si>
  <si>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</si>
  <si>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</si>
  <si>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</si>
  <si>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</si>
  <si>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</si>
  <si>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</si>
  <si>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</si>
  <si>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</si>
  <si>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</si>
  <si>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</si>
  <si>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</si>
  <si>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</si>
  <si>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</si>
  <si>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</si>
  <si>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</si>
  <si>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</si>
  <si>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</si>
  <si>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</si>
  <si>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</si>
  <si>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</si>
  <si>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</si>
  <si>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</si>
  <si>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</si>
  <si>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</si>
  <si>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</si>
  <si>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</si>
  <si>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</si>
  <si>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</si>
  <si>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</si>
  <si>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</si>
  <si>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</si>
  <si>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</si>
  <si>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</si>
  <si>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</si>
  <si>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</si>
  <si>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</si>
  <si>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</si>
  <si>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</si>
  <si>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</si>
  <si>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</si>
  <si>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</si>
  <si>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</si>
  <si>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</si>
  <si>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</si>
  <si>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</si>
  <si>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</si>
  <si>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</si>
  <si>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</si>
  <si>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</si>
  <si>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</si>
  <si>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</si>
  <si>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</si>
  <si>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</si>
  <si>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</si>
  <si>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</si>
  <si>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</si>
  <si>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</si>
  <si>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</si>
  <si>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</si>
  <si>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</si>
  <si>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</si>
  <si>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</si>
  <si>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</si>
  <si>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</si>
  <si>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</si>
  <si>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</si>
  <si>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</si>
  <si>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</si>
  <si>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</si>
  <si>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</si>
  <si>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</si>
  <si>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</si>
  <si>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</si>
  <si>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</si>
  <si>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</si>
  <si>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</si>
  <si>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</si>
  <si>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</si>
  <si>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</si>
  <si>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</si>
  <si>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</si>
  <si>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</si>
  <si>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</si>
  <si>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</si>
  <si>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</si>
  <si>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</si>
  <si>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</si>
  <si>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</si>
  <si>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</si>
  <si>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</si>
  <si>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</si>
  <si>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</si>
  <si>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</si>
  <si>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</si>
  <si>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</si>
  <si>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</si>
  <si>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</si>
  <si>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</si>
  <si>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</si>
  <si>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</si>
  <si>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</si>
  <si>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</si>
  <si>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</si>
  <si>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</si>
  <si>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</si>
  <si>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</si>
  <si>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</si>
  <si>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</si>
  <si>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</si>
  <si>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</si>
  <si>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</si>
  <si>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</si>
  <si>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</si>
  <si>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</si>
  <si>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</si>
  <si>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</si>
  <si>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</si>
  <si>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</si>
  <si>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</si>
  <si>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</si>
  <si>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</si>
  <si>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</si>
  <si>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</si>
  <si>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</si>
  <si>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</si>
  <si>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</si>
  <si>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</si>
  <si>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</si>
  <si>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</si>
  <si>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</si>
  <si>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</si>
  <si>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</si>
  <si>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</si>
  <si>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</si>
  <si>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</si>
  <si>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</si>
  <si>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</si>
  <si>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</si>
  <si>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</si>
  <si>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</si>
  <si>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</si>
  <si>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</si>
  <si>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</si>
  <si>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</si>
  <si>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</si>
  <si>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</si>
  <si>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</si>
  <si>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</si>
  <si>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</si>
  <si>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</si>
  <si>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</si>
  <si>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</si>
  <si>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</si>
  <si>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</si>
  <si>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</si>
  <si>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</si>
  <si>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</si>
  <si>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</si>
  <si>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</si>
  <si>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</si>
  <si>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</si>
  <si>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</si>
  <si>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</si>
  <si>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</si>
  <si>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</si>
  <si>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</si>
  <si>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</si>
  <si>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</si>
  <si>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</si>
  <si>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</si>
  <si>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</si>
  <si>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</si>
  <si>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</si>
  <si>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</si>
  <si>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</si>
  <si>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</si>
  <si>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</si>
  <si>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</si>
  <si>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</si>
  <si>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</si>
  <si>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</si>
  <si>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</si>
  <si>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</si>
  <si>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</si>
  <si>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</si>
  <si>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</si>
  <si>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</si>
  <si>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</si>
  <si>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</si>
  <si>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</si>
  <si>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</si>
  <si>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</si>
  <si>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</si>
  <si>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</si>
  <si>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</si>
  <si>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</si>
  <si>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</si>
  <si>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</si>
  <si>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</si>
  <si>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</si>
  <si>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</si>
  <si>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</si>
  <si>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</si>
  <si>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</si>
  <si>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</si>
  <si>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</si>
  <si>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</si>
  <si>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</si>
  <si>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</si>
  <si>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</si>
  <si>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</si>
  <si>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</si>
  <si>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</si>
  <si>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</si>
  <si>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</si>
  <si>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</si>
  <si>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</si>
  <si>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</si>
  <si>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</si>
  <si>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</si>
  <si>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</si>
  <si>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</si>
  <si>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</si>
  <si>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</si>
  <si>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</si>
  <si>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</si>
  <si>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</si>
  <si>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</si>
  <si>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</si>
  <si>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</si>
  <si>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</si>
  <si>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</si>
  <si>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</si>
  <si>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</si>
  <si>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</si>
  <si>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</si>
  <si>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</si>
  <si>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</si>
  <si>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</si>
  <si>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</si>
  <si>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</si>
  <si>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</si>
  <si>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</si>
  <si>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</si>
  <si>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</si>
  <si>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</si>
  <si>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</si>
  <si>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</si>
  <si>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</si>
  <si>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</si>
  <si>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</si>
  <si>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</si>
  <si>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</si>
  <si>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</si>
  <si>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</si>
  <si>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</si>
  <si>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</si>
  <si>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</si>
  <si>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</si>
  <si>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</si>
  <si>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</si>
  <si>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</si>
  <si>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</si>
  <si>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</si>
  <si>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</si>
  <si>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</si>
  <si>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</si>
  <si>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</si>
  <si>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</si>
  <si>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</si>
  <si>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</si>
  <si>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</si>
  <si>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</si>
  <si>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</si>
  <si>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</si>
  <si>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</si>
  <si>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</si>
  <si>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</si>
  <si>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</si>
  <si>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</si>
  <si>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</si>
  <si>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</si>
  <si>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</si>
  <si>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</si>
  <si>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</si>
  <si>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</si>
  <si>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</si>
  <si>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</si>
  <si>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</si>
  <si>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</si>
  <si>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</si>
  <si>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</si>
  <si>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</si>
  <si>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</si>
  <si>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</si>
  <si>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</si>
  <si>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</si>
  <si>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</si>
  <si>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</si>
  <si>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</si>
  <si>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</si>
  <si>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</si>
  <si>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</si>
  <si>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</si>
  <si>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</si>
  <si>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</si>
  <si>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</si>
  <si>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</si>
  <si>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</si>
  <si>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</si>
  <si>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</si>
  <si>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</si>
  <si>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</si>
  <si>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</si>
  <si>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</si>
  <si>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</si>
  <si>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</si>
  <si>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</si>
  <si>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</si>
  <si>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</si>
  <si>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</si>
  <si>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</si>
  <si>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</si>
  <si>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</si>
  <si>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</si>
  <si>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</si>
  <si>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</si>
  <si>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</si>
  <si>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</si>
  <si>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</si>
  <si>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</si>
  <si>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</si>
  <si>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</si>
  <si>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</si>
  <si>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</si>
  <si>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</si>
  <si>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</si>
  <si>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</si>
  <si>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</si>
  <si>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</si>
  <si>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</si>
  <si>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</si>
  <si>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</si>
  <si>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</si>
  <si>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</si>
  <si>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</si>
  <si>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</si>
  <si>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</si>
  <si>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</si>
  <si>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</si>
  <si>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</si>
  <si>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</si>
  <si>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</si>
  <si>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</si>
  <si>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</si>
  <si>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</si>
  <si>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</si>
  <si>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</si>
  <si>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</si>
  <si>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</si>
  <si>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</si>
  <si>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</si>
  <si>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</si>
  <si>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</si>
  <si>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</si>
  <si>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</si>
  <si>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</si>
  <si>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</si>
  <si>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</si>
  <si>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</si>
  <si>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</si>
  <si>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</si>
  <si>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</si>
  <si>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</si>
  <si>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</si>
  <si>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</si>
  <si>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</si>
  <si>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</si>
  <si>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</si>
  <si>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</si>
  <si>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</si>
  <si>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</si>
  <si>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</si>
  <si>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</si>
  <si>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</si>
  <si>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</si>
  <si>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</si>
  <si>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</si>
  <si>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</si>
  <si>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</si>
  <si>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</si>
  <si>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</si>
  <si>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</si>
  <si>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</si>
  <si>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</si>
  <si>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</si>
  <si>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</si>
  <si>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</si>
  <si>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</si>
  <si>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</si>
  <si>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</si>
  <si>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</si>
  <si>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</si>
  <si>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</si>
  <si>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</si>
  <si>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</si>
  <si>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</si>
  <si>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</si>
  <si>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</si>
  <si>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</si>
  <si>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</si>
  <si>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</si>
  <si>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</si>
  <si>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</si>
  <si>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</si>
  <si>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</si>
  <si>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</si>
  <si>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</si>
  <si>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</si>
  <si>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</si>
  <si>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</si>
  <si>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</si>
  <si>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</si>
  <si>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</si>
  <si>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</si>
  <si>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</si>
  <si>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</si>
  <si>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</si>
  <si>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</si>
  <si>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</si>
  <si>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</si>
  <si>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</si>
  <si>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</si>
  <si>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</si>
  <si>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</si>
  <si>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</si>
  <si>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</si>
  <si>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</si>
  <si>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</si>
  <si>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</si>
  <si>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</si>
  <si>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</si>
  <si>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</si>
  <si>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</si>
  <si>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</si>
  <si>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</si>
  <si>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</si>
  <si>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</si>
  <si>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</si>
  <si>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</si>
  <si>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</si>
  <si>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</si>
  <si>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</si>
  <si>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</si>
  <si>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</si>
  <si>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</si>
  <si>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</si>
  <si>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</si>
  <si>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</si>
  <si>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</si>
  <si>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</si>
  <si>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</si>
  <si>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</si>
  <si>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</si>
  <si>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</si>
  <si>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</si>
  <si>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</si>
  <si>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</si>
  <si>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</si>
  <si>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</si>
  <si>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</si>
  <si>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</si>
  <si>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</si>
  <si>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</si>
  <si>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</si>
  <si>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</si>
  <si>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</si>
  <si>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</si>
  <si>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</si>
  <si>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</si>
  <si>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</si>
  <si>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</si>
  <si>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</si>
  <si>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</si>
  <si>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</si>
  <si>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</si>
  <si>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</si>
  <si>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</si>
  <si>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</si>
  <si>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</si>
  <si>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</si>
  <si>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</si>
  <si>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</si>
  <si>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</si>
  <si>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</si>
  <si>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</si>
  <si>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</si>
  <si>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</si>
  <si>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</si>
  <si>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</si>
  <si>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</si>
  <si>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</si>
  <si>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</si>
  <si>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</si>
  <si>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</si>
  <si>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</si>
  <si>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</si>
  <si>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</si>
  <si>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</si>
  <si>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</si>
  <si>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</si>
  <si>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</si>
  <si>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</si>
  <si>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</si>
  <si>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</si>
  <si>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</si>
  <si>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</si>
  <si>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</si>
  <si>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</si>
  <si>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</si>
  <si>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</si>
  <si>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</si>
  <si>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</si>
  <si>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</si>
  <si>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</si>
  <si>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</si>
  <si>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</si>
  <si>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</si>
  <si>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</si>
  <si>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</si>
  <si>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</si>
  <si>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</si>
  <si>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</si>
  <si>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</si>
  <si>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</si>
  <si>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</si>
  <si>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</si>
  <si>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</si>
  <si>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</si>
  <si>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</si>
  <si>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</si>
  <si>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</si>
  <si>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</si>
  <si>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</si>
  <si>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</si>
  <si>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</si>
  <si>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</si>
  <si>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</si>
  <si>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</si>
  <si>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</si>
  <si>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</si>
  <si>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</si>
  <si>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</si>
  <si>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</si>
  <si>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</si>
  <si>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</si>
  <si>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</si>
  <si>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</si>
  <si>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</si>
  <si>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</si>
  <si>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</si>
  <si>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</si>
  <si>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</si>
  <si>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</si>
  <si>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</si>
  <si>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</si>
  <si>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</si>
  <si>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</si>
  <si>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</si>
  <si>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</si>
  <si>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</si>
  <si>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</si>
  <si>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</si>
  <si>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</si>
  <si>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</si>
  <si>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</si>
  <si>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</si>
  <si>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</si>
  <si>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</si>
  <si>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</si>
  <si>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</si>
  <si>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</si>
  <si>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</si>
  <si>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</si>
  <si>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</si>
  <si>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</si>
  <si>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</si>
  <si>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</si>
  <si>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</si>
  <si>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</si>
  <si>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</si>
  <si>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</si>
  <si>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</si>
  <si>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</si>
  <si>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</si>
  <si>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</si>
  <si>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</si>
  <si>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</si>
  <si>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</si>
  <si>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</si>
  <si>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</si>
  <si>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</si>
  <si>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</si>
  <si>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</si>
  <si>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</si>
  <si>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</si>
  <si>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</si>
  <si>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</si>
  <si>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</si>
  <si>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</si>
  <si>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</si>
  <si>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</si>
  <si>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</si>
  <si>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</si>
  <si>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</si>
  <si>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</si>
  <si>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</si>
  <si>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</si>
  <si>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</si>
  <si>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</si>
  <si>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</si>
  <si>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</si>
  <si>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</si>
  <si>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</si>
  <si>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</si>
  <si>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</si>
  <si>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</si>
  <si>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</si>
  <si>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</si>
  <si>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</si>
  <si>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</si>
  <si>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</si>
  <si>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</si>
  <si>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</si>
  <si>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</si>
  <si>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</si>
  <si>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</si>
  <si>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</si>
  <si>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</si>
  <si>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</si>
  <si>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</si>
  <si>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</si>
  <si>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</si>
  <si>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</si>
  <si>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</si>
  <si>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</si>
  <si>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</si>
  <si>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</si>
  <si>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</si>
  <si>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</si>
  <si>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</si>
  <si>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</si>
  <si>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</si>
  <si>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</si>
  <si>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</si>
  <si>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</si>
  <si>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</si>
  <si>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</si>
  <si>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</si>
  <si>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</si>
  <si>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</si>
  <si>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</si>
  <si>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</si>
  <si>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</si>
  <si>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</si>
  <si>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</si>
  <si>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</si>
  <si>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</si>
  <si>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</si>
  <si>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</si>
  <si>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</si>
  <si>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</si>
  <si>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</si>
  <si>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</si>
  <si>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</si>
  <si>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</si>
  <si>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</si>
  <si>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</si>
  <si>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</si>
  <si>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</si>
  <si>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</si>
  <si>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</si>
  <si>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</si>
  <si>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</si>
  <si>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</si>
  <si>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</si>
  <si>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</si>
  <si>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</si>
  <si>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</si>
  <si>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</si>
  <si>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</si>
  <si>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</si>
  <si>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</si>
  <si>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</si>
  <si>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</si>
  <si>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</si>
  <si>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</si>
  <si>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</si>
  <si>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</si>
  <si>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</si>
  <si>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</si>
  <si>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</si>
  <si>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</si>
  <si>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</si>
  <si>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</si>
  <si>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</si>
  <si>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</si>
  <si>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</si>
  <si>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</si>
  <si>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</si>
  <si>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</si>
  <si>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</si>
  <si>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</si>
  <si>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</si>
  <si>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</si>
  <si>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</si>
  <si>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</si>
  <si>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</si>
  <si>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</si>
  <si>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</si>
  <si>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</si>
  <si>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</si>
  <si>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</si>
  <si>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</si>
  <si>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</si>
  <si>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</si>
  <si>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</si>
  <si>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</si>
  <si>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</si>
  <si>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</si>
  <si>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</si>
  <si>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</si>
  <si>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</si>
  <si>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</si>
  <si>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</si>
  <si>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</si>
  <si>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</si>
  <si>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</si>
  <si>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</si>
  <si>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</si>
  <si>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</si>
  <si>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</si>
  <si>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</si>
  <si>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</si>
  <si>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</si>
  <si>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</si>
  <si>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</si>
  <si>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</si>
  <si>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</si>
  <si>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</si>
  <si>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</si>
  <si>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</si>
  <si>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</si>
  <si>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</si>
  <si>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</si>
  <si>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</si>
  <si>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</si>
  <si>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</si>
  <si>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</si>
  <si>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</si>
  <si>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</si>
  <si>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</si>
  <si>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</si>
  <si>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</si>
  <si>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</si>
  <si>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</si>
  <si>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</si>
  <si>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</si>
  <si>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</si>
  <si>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</si>
  <si>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</si>
  <si>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</si>
  <si>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</si>
  <si>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</si>
  <si>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</si>
  <si>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</si>
  <si>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</si>
  <si>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</si>
  <si>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</si>
  <si>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</si>
  <si>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</si>
  <si>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</si>
  <si>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</si>
  <si>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</si>
  <si>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</si>
  <si>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</si>
  <si>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</si>
  <si>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</si>
  <si>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</si>
  <si>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</si>
  <si>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</si>
  <si>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</si>
  <si>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</si>
  <si>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</si>
  <si>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</si>
  <si>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</si>
  <si>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</si>
  <si>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</si>
  <si>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</si>
  <si>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</si>
  <si>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</si>
  <si>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</si>
  <si>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</si>
  <si>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</si>
  <si>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</si>
  <si>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</si>
  <si>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</si>
  <si>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</si>
  <si>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</si>
  <si>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</si>
  <si>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</si>
  <si>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</si>
  <si>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</si>
  <si>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</si>
  <si>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</si>
  <si>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</si>
  <si>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</si>
  <si>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</si>
  <si>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</si>
  <si>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</si>
  <si>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</si>
  <si>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</si>
  <si>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</si>
  <si>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</si>
  <si>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</si>
  <si>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</si>
  <si>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</si>
  <si>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</si>
  <si>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</si>
  <si>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</si>
  <si>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</si>
  <si>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</si>
  <si>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</si>
  <si>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</si>
  <si>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</si>
  <si>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</si>
  <si>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</si>
  <si>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</si>
  <si>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</si>
  <si>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</si>
  <si>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</si>
  <si>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</si>
  <si>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</si>
  <si>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</si>
  <si>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</si>
  <si>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</si>
  <si>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</si>
  <si>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</si>
  <si>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</si>
  <si>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</si>
  <si>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</si>
  <si>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</si>
  <si>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</si>
  <si>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</si>
  <si>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</si>
  <si>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</si>
  <si>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</si>
  <si>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</si>
  <si>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</si>
  <si>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</si>
  <si>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</si>
  <si>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</si>
  <si>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</si>
  <si>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</si>
  <si>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</si>
  <si>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</si>
  <si>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</si>
  <si>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</si>
  <si>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</si>
  <si>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</si>
  <si>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</si>
  <si>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</si>
  <si>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</si>
  <si>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</si>
  <si>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</si>
  <si>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</si>
  <si>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</si>
  <si>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</si>
  <si>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</si>
  <si>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</si>
  <si>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</si>
  <si>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</si>
  <si>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</si>
  <si>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</si>
  <si>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</si>
  <si>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</si>
  <si>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</si>
  <si>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</si>
  <si>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</si>
  <si>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</si>
  <si>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</si>
  <si>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</si>
  <si>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</si>
  <si>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</si>
  <si>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</si>
  <si>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</si>
  <si>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</si>
  <si>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</si>
  <si>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</si>
  <si>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</si>
  <si>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</si>
  <si>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</si>
  <si>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</si>
  <si>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</si>
  <si>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</si>
  <si>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</si>
  <si>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</si>
  <si>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</si>
  <si>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</si>
  <si>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</si>
  <si>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</si>
  <si>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</si>
  <si>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</si>
  <si>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</si>
  <si>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</si>
  <si>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</si>
  <si>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</si>
  <si>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</si>
  <si>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</si>
  <si>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</si>
  <si>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</si>
  <si>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</si>
  <si>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</si>
  <si>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</si>
  <si>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</si>
  <si>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</si>
  <si>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</si>
  <si>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</si>
  <si>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</si>
  <si>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</si>
  <si>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</si>
  <si>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</si>
  <si>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</si>
  <si>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</si>
  <si>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</si>
  <si>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</si>
  <si>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</si>
  <si>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</si>
  <si>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</si>
  <si>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</si>
  <si>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</si>
  <si>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</si>
  <si>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</si>
  <si>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</si>
  <si>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</si>
  <si>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</si>
  <si>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</si>
  <si>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</si>
  <si>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</si>
  <si>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</si>
  <si>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</si>
  <si>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</si>
  <si>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</si>
  <si>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</si>
  <si>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</si>
  <si>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</si>
  <si>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</si>
  <si>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</si>
  <si>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</si>
  <si>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</si>
  <si>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</si>
  <si>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</si>
  <si>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</si>
  <si>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</si>
  <si>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</si>
  <si>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</si>
  <si>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</si>
  <si>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</si>
  <si>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</si>
  <si>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</si>
  <si>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</si>
  <si>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</si>
  <si>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</si>
  <si>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</si>
  <si>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</si>
  <si>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</si>
  <si>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</si>
  <si>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</si>
  <si>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</si>
  <si>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</si>
  <si>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</si>
  <si>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</si>
  <si>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</si>
  <si>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</si>
  <si>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</si>
  <si>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</si>
  <si>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</si>
  <si>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</si>
  <si>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</si>
  <si>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</si>
  <si>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</si>
  <si>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</si>
  <si>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</si>
  <si>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</si>
  <si>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</si>
  <si>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</si>
  <si>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</si>
  <si>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</si>
  <si>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</si>
  <si>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</si>
  <si>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</si>
  <si>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</si>
  <si>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</si>
  <si>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</si>
  <si>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</si>
  <si>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</si>
  <si>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</si>
  <si>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</si>
  <si>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</si>
  <si>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</si>
  <si>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</si>
  <si>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</si>
  <si>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</si>
  <si>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</si>
  <si>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</si>
  <si>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</si>
  <si>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</si>
  <si>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</si>
  <si>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</si>
  <si>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</si>
  <si>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</si>
  <si>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</si>
  <si>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</si>
  <si>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</si>
  <si>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</si>
  <si>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</si>
  <si>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</si>
  <si>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</si>
  <si>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</si>
  <si>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</si>
  <si>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</si>
  <si>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</si>
  <si>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</si>
  <si>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</si>
  <si>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</si>
  <si>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</si>
  <si>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</si>
  <si>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</si>
  <si>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</si>
  <si>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</si>
  <si>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</si>
  <si>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</si>
  <si>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</si>
  <si>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</si>
  <si>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</si>
  <si>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</si>
  <si>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</si>
  <si>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</si>
  <si>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</si>
  <si>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</si>
  <si>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</si>
  <si>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</si>
  <si>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</si>
  <si>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</si>
  <si>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</si>
  <si>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</si>
  <si>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</si>
  <si>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</si>
  <si>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</si>
  <si>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</si>
  <si>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</si>
  <si>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</si>
  <si>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</si>
  <si>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</si>
  <si>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</si>
  <si>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</si>
  <si>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</si>
  <si>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</si>
  <si>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</si>
  <si>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</si>
  <si>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</si>
  <si>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</si>
  <si>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</si>
  <si>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</si>
  <si>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</si>
  <si>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</si>
  <si>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</si>
  <si>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</si>
  <si>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</si>
  <si>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</si>
  <si>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</si>
  <si>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</si>
  <si>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</si>
  <si>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</si>
  <si>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</si>
  <si>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</si>
  <si>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</si>
  <si>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</si>
  <si>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</si>
  <si>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</si>
  <si>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</si>
  <si>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</si>
  <si>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</si>
  <si>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</si>
  <si>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</si>
  <si>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</si>
  <si>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</si>
  <si>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</si>
  <si>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</si>
  <si>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</si>
  <si>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</si>
  <si>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</si>
  <si>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</si>
  <si>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</si>
  <si>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</si>
  <si>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</si>
  <si>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</si>
  <si>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</si>
  <si>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</si>
  <si>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</si>
  <si>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</si>
  <si>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</si>
  <si>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</si>
  <si>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</si>
  <si>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</si>
  <si>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</si>
  <si>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</si>
  <si>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</si>
  <si>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</si>
  <si>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</si>
  <si>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</si>
  <si>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</si>
  <si>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</si>
  <si>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</si>
  <si>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</si>
  <si>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</si>
  <si>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</si>
  <si>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</si>
  <si>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</si>
  <si>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</si>
  <si>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</si>
  <si>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</si>
  <si>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</si>
  <si>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</si>
  <si>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</si>
  <si>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</si>
  <si>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</si>
  <si>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</si>
  <si>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</si>
  <si>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</si>
  <si>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</si>
  <si>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</si>
  <si>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</si>
  <si>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</si>
  <si>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</si>
  <si>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</si>
  <si>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</si>
  <si>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</si>
  <si>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</si>
  <si>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</si>
  <si>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</si>
  <si>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</si>
  <si>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</si>
  <si>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</si>
  <si>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</si>
  <si>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</si>
  <si>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</si>
  <si>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</si>
  <si>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</si>
  <si>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</si>
  <si>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</si>
  <si>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</si>
  <si>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</si>
  <si>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</si>
  <si>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</si>
  <si>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</si>
  <si>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</si>
  <si>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</si>
  <si>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</si>
  <si>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</si>
  <si>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</si>
  <si>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</si>
  <si>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</si>
  <si>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</si>
  <si>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</si>
  <si>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</si>
  <si>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</si>
  <si>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</si>
  <si>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</si>
  <si>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</si>
  <si>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</si>
  <si>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</si>
  <si>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</si>
  <si>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</si>
  <si>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</si>
  <si>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</si>
  <si>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</si>
  <si>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</si>
  <si>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</si>
  <si>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</si>
  <si>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</si>
  <si>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</si>
  <si>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</si>
  <si>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</si>
  <si>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</si>
  <si>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</si>
  <si>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</si>
  <si>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</si>
  <si>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</si>
  <si>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</si>
  <si>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</si>
  <si>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</si>
  <si>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</si>
  <si>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</si>
  <si>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</si>
  <si>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</si>
  <si>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</si>
  <si>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</si>
  <si>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</si>
  <si>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</si>
  <si>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</si>
  <si>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</si>
  <si>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</si>
  <si>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</si>
  <si>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</si>
  <si>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</si>
  <si>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</si>
  <si>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</si>
  <si>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</si>
  <si>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</si>
  <si>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</si>
  <si>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</si>
  <si>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</si>
  <si>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</si>
  <si>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</si>
  <si>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</si>
  <si>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</si>
  <si>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</si>
  <si>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</si>
  <si>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</si>
  <si>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</si>
  <si>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</si>
  <si>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</si>
  <si>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</si>
  <si>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</si>
  <si>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</si>
  <si>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</si>
  <si>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</si>
  <si>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</si>
  <si>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</si>
  <si>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</si>
  <si>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</si>
  <si>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</si>
  <si>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</si>
  <si>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</si>
  <si>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</si>
  <si>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</si>
  <si>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</si>
  <si>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</si>
  <si>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</si>
  <si>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</si>
  <si>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</si>
  <si>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</si>
  <si>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</si>
  <si>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</si>
  <si>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</si>
  <si>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</si>
  <si>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</si>
  <si>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</si>
  <si>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</si>
  <si>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</si>
  <si>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</si>
  <si>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</si>
  <si>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</si>
  <si>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</si>
  <si>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</si>
  <si>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</si>
  <si>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</si>
  <si>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</si>
  <si>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</si>
  <si>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</si>
  <si>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</si>
  <si>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</si>
  <si>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</si>
  <si>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</si>
  <si>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</si>
  <si>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</si>
  <si>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</si>
  <si>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</si>
  <si>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</si>
  <si>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</si>
  <si>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</si>
  <si>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</si>
  <si>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</si>
  <si>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</si>
  <si>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</si>
  <si>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</si>
  <si>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</si>
  <si>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</si>
  <si>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</si>
  <si>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</si>
  <si>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</si>
  <si>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</si>
  <si>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</si>
  <si>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</si>
  <si>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</si>
  <si>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</si>
  <si>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</si>
  <si>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</si>
  <si>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</si>
  <si>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</si>
  <si>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</si>
  <si>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</si>
  <si>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</si>
  <si>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</si>
  <si>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</si>
  <si>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</si>
  <si>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</si>
  <si>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</si>
  <si>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</si>
  <si>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</si>
  <si>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</si>
  <si>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</si>
  <si>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</si>
  <si>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</si>
  <si>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</si>
  <si>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</si>
  <si>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</si>
  <si>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</si>
  <si>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</si>
  <si>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</si>
  <si>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</si>
  <si>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</si>
  <si>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</si>
  <si>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</si>
  <si>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</si>
  <si>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</si>
  <si>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</si>
  <si>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</si>
  <si>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</si>
  <si>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</si>
  <si>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</si>
  <si>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</si>
  <si>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</si>
  <si>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</si>
  <si>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</si>
  <si>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</si>
  <si>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</si>
  <si>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</si>
  <si>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</si>
  <si>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</si>
  <si>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</si>
  <si>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</si>
  <si>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</si>
  <si>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</si>
  <si>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</si>
  <si>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</si>
  <si>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</si>
  <si>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</si>
  <si>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</si>
  <si>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</si>
  <si>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</si>
  <si>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</si>
  <si>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</si>
  <si>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</si>
  <si>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</si>
  <si>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</si>
  <si>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</si>
  <si>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</si>
  <si>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</si>
  <si>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</si>
  <si>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</si>
  <si>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</si>
  <si>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</si>
  <si>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</si>
  <si>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</si>
  <si>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</si>
  <si>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</si>
  <si>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</si>
  <si>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</si>
  <si>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</si>
  <si>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</si>
  <si>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</si>
  <si>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</si>
  <si>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</si>
  <si>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</si>
  <si>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</si>
  <si>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</si>
  <si>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</si>
  <si>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</si>
  <si>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</si>
  <si>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</si>
  <si>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</si>
  <si>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</si>
  <si>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</si>
  <si>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</si>
  <si>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</si>
  <si>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</si>
  <si>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</si>
  <si>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</si>
  <si>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</si>
  <si>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</si>
  <si>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</si>
  <si>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</si>
  <si>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</si>
  <si>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</si>
  <si>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</si>
  <si>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</si>
  <si>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</si>
  <si>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</si>
  <si>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</si>
  <si>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</si>
  <si>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</si>
  <si>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</si>
  <si>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</si>
  <si>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</si>
  <si>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</si>
  <si>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</si>
  <si>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</si>
  <si>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</si>
  <si>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</si>
  <si>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</si>
  <si>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</si>
  <si>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</si>
  <si>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</si>
  <si>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</si>
  <si>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</si>
  <si>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</si>
  <si>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</si>
  <si>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</si>
  <si>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</si>
  <si>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</si>
  <si>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</si>
  <si>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</si>
  <si>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</si>
  <si>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</si>
  <si>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</si>
  <si>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</si>
  <si>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</si>
  <si>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</si>
  <si>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</si>
  <si>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</si>
  <si>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</si>
  <si>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</si>
  <si>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</si>
  <si>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</si>
  <si>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</si>
  <si>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</si>
  <si>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</si>
  <si>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</si>
  <si>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</si>
  <si>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</si>
  <si>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</si>
  <si>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</si>
  <si>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</si>
  <si>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</si>
  <si>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</si>
  <si>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</si>
  <si>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</si>
  <si>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</si>
  <si>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</si>
  <si>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</si>
  <si>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</si>
  <si>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</si>
  <si>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</si>
  <si>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</si>
  <si>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</si>
  <si>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</si>
  <si>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</si>
  <si>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</si>
  <si>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</si>
  <si>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</si>
  <si>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</si>
  <si>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</si>
  <si>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</si>
  <si>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</si>
  <si>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</si>
  <si>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</si>
  <si>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</si>
  <si>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</si>
  <si>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</si>
  <si>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</si>
  <si>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</si>
  <si>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</si>
  <si>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</si>
  <si>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</si>
  <si>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</si>
  <si>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</si>
  <si>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</si>
  <si>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</si>
  <si>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</si>
  <si>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</si>
  <si>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</si>
  <si>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</si>
  <si>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</si>
  <si>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</si>
  <si>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</si>
  <si>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</si>
  <si>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</si>
  <si>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</si>
  <si>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</si>
  <si>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</si>
  <si>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</si>
  <si>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</si>
  <si>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</si>
  <si>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</si>
  <si>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</si>
  <si>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</si>
  <si>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</si>
  <si>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</si>
  <si>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</si>
  <si>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</si>
  <si>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</si>
  <si>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</si>
  <si>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</si>
  <si>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</si>
  <si>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</si>
  <si>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</si>
  <si>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</si>
  <si>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</si>
  <si>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</si>
  <si>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</si>
  <si>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</si>
  <si>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</si>
  <si>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</si>
  <si>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</si>
  <si>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</si>
  <si>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</si>
  <si>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</si>
  <si>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</si>
  <si>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</si>
  <si>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</si>
  <si>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</si>
  <si>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</si>
  <si>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</si>
  <si>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</si>
  <si>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</si>
  <si>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</si>
  <si>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</si>
  <si>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</si>
  <si>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</si>
  <si>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</si>
  <si>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</si>
  <si>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</si>
  <si>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</si>
  <si>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</si>
  <si>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</si>
  <si>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</si>
  <si>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</si>
  <si>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</si>
  <si>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</si>
  <si>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</si>
  <si>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</si>
  <si>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</si>
  <si>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</si>
  <si>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</si>
  <si>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</si>
  <si>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</si>
  <si>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</si>
  <si>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</si>
  <si>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</si>
  <si>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</si>
  <si>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</si>
  <si>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</si>
  <si>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</si>
  <si>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</si>
  <si>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</si>
  <si>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</si>
  <si>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</si>
  <si>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</si>
  <si>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</si>
  <si>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</si>
  <si>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</si>
  <si>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</si>
  <si>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</si>
  <si>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</si>
  <si>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</si>
  <si>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</si>
  <si>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</si>
  <si>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</si>
  <si>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</si>
  <si>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</si>
  <si>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</si>
  <si>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</si>
  <si>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</si>
  <si>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</si>
  <si>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</si>
  <si>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</si>
  <si>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</si>
  <si>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</si>
  <si>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</si>
  <si>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</si>
  <si>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</si>
  <si>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</si>
  <si>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</si>
  <si>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</si>
  <si>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</si>
  <si>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</si>
  <si>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</si>
  <si>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</si>
  <si>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</si>
  <si>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</si>
  <si>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</si>
  <si>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</si>
  <si>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</si>
  <si>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</si>
  <si>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</si>
  <si>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</si>
  <si>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</si>
  <si>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</si>
  <si>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</si>
  <si>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</si>
  <si>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</si>
  <si>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</si>
  <si>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</si>
  <si>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</si>
  <si>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</si>
  <si>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</si>
  <si>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</si>
  <si>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</si>
  <si>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</si>
  <si>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</si>
  <si>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</si>
  <si>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</si>
  <si>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</si>
  <si>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</si>
  <si>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</si>
  <si>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</si>
  <si>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</si>
  <si>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</si>
  <si>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</si>
  <si>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</si>
  <si>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</si>
  <si>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</si>
  <si>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</si>
  <si>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</si>
  <si>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</si>
  <si>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</si>
  <si>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</si>
  <si>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</si>
  <si>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</si>
  <si>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</si>
  <si>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</si>
  <si>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</si>
  <si>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</si>
  <si>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</si>
  <si>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</si>
  <si>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</si>
  <si>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</si>
  <si>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</si>
  <si>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</si>
  <si>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</si>
  <si>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</si>
  <si>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</si>
  <si>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</si>
  <si>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</si>
  <si>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</si>
  <si>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</si>
  <si>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</si>
  <si>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</si>
  <si>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</si>
  <si>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</si>
  <si>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</si>
  <si>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</si>
  <si>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</si>
  <si>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</si>
  <si>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</si>
  <si>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</si>
  <si>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</si>
  <si>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</si>
  <si>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</si>
  <si>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</si>
  <si>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</si>
  <si>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</si>
  <si>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</si>
  <si>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</si>
  <si>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</si>
  <si>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</si>
  <si>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</si>
  <si>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</si>
  <si>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</si>
  <si>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</si>
  <si>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</si>
  <si>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</si>
  <si>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</si>
  <si>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</si>
  <si>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</si>
  <si>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</si>
  <si>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</si>
  <si>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</si>
  <si>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</si>
  <si>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</si>
  <si>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</si>
  <si>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</si>
  <si>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</si>
  <si>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</si>
  <si>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</si>
  <si>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</si>
  <si>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</si>
  <si>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</si>
  <si>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</si>
  <si>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</si>
  <si>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</si>
  <si>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</si>
  <si>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</si>
  <si>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</si>
  <si>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</si>
  <si>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</si>
  <si>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</si>
  <si>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</si>
  <si>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</si>
  <si>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</si>
  <si>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</si>
  <si>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</si>
  <si>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</si>
  <si>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</si>
  <si>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</si>
  <si>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</si>
  <si>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</si>
  <si>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</si>
  <si>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</si>
  <si>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</si>
  <si>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</si>
  <si>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</si>
  <si>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</si>
  <si>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</si>
  <si>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</si>
  <si>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</si>
  <si>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</si>
  <si>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</si>
  <si>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</si>
  <si>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</si>
  <si>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</si>
  <si>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</si>
  <si>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</si>
  <si>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</si>
  <si>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</si>
  <si>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</si>
  <si>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</si>
  <si>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</si>
  <si>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</si>
  <si>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</si>
  <si>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</si>
  <si>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</si>
  <si>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</si>
  <si>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</si>
  <si>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</si>
  <si>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</si>
  <si>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</si>
  <si>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</si>
  <si>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</si>
  <si>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</si>
  <si>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</si>
  <si>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</si>
  <si>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</si>
  <si>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</si>
  <si>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</si>
  <si>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</si>
  <si>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</si>
  <si>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</si>
  <si>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</si>
  <si>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</si>
  <si>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</si>
  <si>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</si>
  <si>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</si>
  <si>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</si>
  <si>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</si>
  <si>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</si>
  <si>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</si>
  <si>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</si>
  <si>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</si>
  <si>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</si>
  <si>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</si>
  <si>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</si>
  <si>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</si>
  <si>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</si>
  <si>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</si>
  <si>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</si>
  <si>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</si>
  <si>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</si>
  <si>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</si>
  <si>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</si>
  <si>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</si>
  <si>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</si>
  <si>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</si>
  <si>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</si>
  <si>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</si>
  <si>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</si>
  <si>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</si>
  <si>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</si>
  <si>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</si>
  <si>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</si>
  <si>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</si>
  <si>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</si>
  <si>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</si>
  <si>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</si>
  <si>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</si>
  <si>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</si>
  <si>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</si>
  <si>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</si>
  <si>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</si>
  <si>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</si>
  <si>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</si>
  <si>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</si>
  <si>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</si>
  <si>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</si>
  <si>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</si>
  <si>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</si>
  <si>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</si>
  <si>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</si>
  <si>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</si>
  <si>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</si>
  <si>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</si>
  <si>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</si>
  <si>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</si>
  <si>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</si>
  <si>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</si>
  <si>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</si>
  <si>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</si>
  <si>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</si>
  <si>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</si>
  <si>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</si>
  <si>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</si>
  <si>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</si>
  <si>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</si>
  <si>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</si>
  <si>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</si>
  <si>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</si>
  <si>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</si>
  <si>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</si>
  <si>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</si>
  <si>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</si>
  <si>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</si>
  <si>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</si>
  <si>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</si>
  <si>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</si>
  <si>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</si>
  <si>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</si>
  <si>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</si>
  <si>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</si>
  <si>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</si>
  <si>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</si>
  <si>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</si>
  <si>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</si>
  <si>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</si>
  <si>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</si>
  <si>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</si>
  <si>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</si>
  <si>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</si>
  <si>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</si>
  <si>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</si>
  <si>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</si>
  <si>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</si>
  <si>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</si>
  <si>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</si>
  <si>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</si>
  <si>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</si>
  <si>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</si>
  <si>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</si>
  <si>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</si>
  <si>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</si>
  <si>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</si>
  <si>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</si>
  <si>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</si>
  <si>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</si>
  <si>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</si>
  <si>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</si>
  <si>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</si>
  <si>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</si>
  <si>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</si>
  <si>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</si>
  <si>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</si>
  <si>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</si>
  <si>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</si>
  <si>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</si>
  <si>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</si>
  <si>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</si>
  <si>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</si>
  <si>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</si>
  <si>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</si>
  <si>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</si>
  <si>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</si>
  <si>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</si>
  <si>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</si>
  <si>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</si>
  <si>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</si>
  <si>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</si>
  <si>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</si>
  <si>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</si>
  <si>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</si>
  <si>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</si>
  <si>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</si>
  <si>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</si>
  <si>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</si>
  <si>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</si>
  <si>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</si>
  <si>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</si>
  <si>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</si>
  <si>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</si>
  <si>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</si>
  <si>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</si>
  <si>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</si>
  <si>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</si>
  <si>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</si>
  <si>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</si>
  <si>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</si>
  <si>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</si>
  <si>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</si>
  <si>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</si>
  <si>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</si>
  <si>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</si>
  <si>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</si>
  <si>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</si>
  <si>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</si>
  <si>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</si>
  <si>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</si>
  <si>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</si>
  <si>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</si>
  <si>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</si>
  <si>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</si>
  <si>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</si>
  <si>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</si>
  <si>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</si>
  <si>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</si>
  <si>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</si>
  <si>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</si>
  <si>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</si>
  <si>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</si>
  <si>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</si>
  <si>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</si>
  <si>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</si>
  <si>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</si>
  <si>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</si>
  <si>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</si>
  <si>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</si>
  <si>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</si>
  <si>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</si>
  <si>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</si>
  <si>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</si>
  <si>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</si>
  <si>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</si>
  <si>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</si>
  <si>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</si>
  <si>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</si>
  <si>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</si>
  <si>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</si>
  <si>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</si>
  <si>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</si>
  <si>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</si>
  <si>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</si>
  <si>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</si>
  <si>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</si>
  <si>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</si>
  <si>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</si>
  <si>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</si>
  <si>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</si>
  <si>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</si>
  <si>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</si>
  <si>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</si>
  <si>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</si>
  <si>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</si>
  <si>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</si>
  <si>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</si>
  <si>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</si>
  <si>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</si>
  <si>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</si>
  <si>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</si>
  <si>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</si>
  <si>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</si>
  <si>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</si>
  <si>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</si>
  <si>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</si>
  <si>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</si>
  <si>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</si>
  <si>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</si>
  <si>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</si>
  <si>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</si>
  <si>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</si>
  <si>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</si>
  <si>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</si>
  <si>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</si>
  <si>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</si>
  <si>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</si>
  <si>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</si>
  <si>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</si>
  <si>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</si>
  <si>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</si>
  <si>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</si>
  <si>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</si>
  <si>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</si>
  <si>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</si>
  <si>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</si>
  <si>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</si>
  <si>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</si>
  <si>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</si>
  <si>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</si>
  <si>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</si>
  <si>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</si>
  <si>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</si>
  <si>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</si>
  <si>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</si>
  <si>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</si>
  <si>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</si>
  <si>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</si>
  <si>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</si>
  <si>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</si>
  <si>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</si>
  <si>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</si>
  <si>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</si>
  <si>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</si>
  <si>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</si>
  <si>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</si>
  <si>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</si>
  <si>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</si>
  <si>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</si>
  <si>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</si>
  <si>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</si>
  <si>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</si>
  <si>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</si>
  <si>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</si>
  <si>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</si>
  <si>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</si>
  <si>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</si>
  <si>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</si>
  <si>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</si>
  <si>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</si>
  <si>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</si>
  <si>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</si>
  <si>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</si>
  <si>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</si>
  <si>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</si>
  <si>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</si>
  <si>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</si>
  <si>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</si>
  <si>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</si>
  <si>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</si>
  <si>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</si>
  <si>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</si>
  <si>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</si>
  <si>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</si>
  <si>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</si>
  <si>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</si>
  <si>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</si>
  <si>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</si>
  <si>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</si>
  <si>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</si>
  <si>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</si>
  <si>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</si>
  <si>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</si>
  <si>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</si>
  <si>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</si>
  <si>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</si>
  <si>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</si>
  <si>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</si>
  <si>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</si>
  <si>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</si>
  <si>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</si>
  <si>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</si>
  <si>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</si>
  <si>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</si>
  <si>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</si>
  <si>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</si>
  <si>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</si>
  <si>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</si>
  <si>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</si>
  <si>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</si>
  <si>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</si>
  <si>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</si>
  <si>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</si>
  <si>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</si>
  <si>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</si>
  <si>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</si>
  <si>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</si>
  <si>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</si>
  <si>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</si>
  <si>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</si>
  <si>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</si>
  <si>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</si>
  <si>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</si>
  <si>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</si>
  <si>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</si>
  <si>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</si>
  <si>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</si>
  <si>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</si>
  <si>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</si>
  <si>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</si>
  <si>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</si>
  <si>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</si>
  <si>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</si>
  <si>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</si>
  <si>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</si>
  <si>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</si>
  <si>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</si>
  <si>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</si>
  <si>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</si>
  <si>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</si>
  <si>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</si>
  <si>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</si>
  <si>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</si>
  <si>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</si>
  <si>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</si>
  <si>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</si>
  <si>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</si>
  <si>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</si>
  <si>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</si>
  <si>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</si>
  <si>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</si>
  <si>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</si>
  <si>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</si>
  <si>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</si>
  <si>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</si>
  <si>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</si>
  <si>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</si>
  <si>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</si>
  <si>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</si>
  <si>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</si>
  <si>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</si>
  <si>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</si>
  <si>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</si>
  <si>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</si>
  <si>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</si>
  <si>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</si>
  <si>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</si>
  <si>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</si>
  <si>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</si>
  <si>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</si>
  <si>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</si>
  <si>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</si>
  <si>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</si>
  <si>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</si>
  <si>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</si>
  <si>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</si>
  <si>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</si>
  <si>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</si>
  <si>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</si>
  <si>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</si>
  <si>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</si>
  <si>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</si>
  <si>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</si>
  <si>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</si>
  <si>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</si>
  <si>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</si>
  <si>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</si>
  <si>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</si>
  <si>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</si>
  <si>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</si>
  <si>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</si>
  <si>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</si>
  <si>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</si>
  <si>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</si>
  <si>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</si>
  <si>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</si>
  <si>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</si>
  <si>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</si>
  <si>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</si>
  <si>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</si>
  <si>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</si>
  <si>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</si>
  <si>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</si>
  <si>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</si>
  <si>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</si>
  <si>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</si>
  <si>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</si>
  <si>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</si>
  <si>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</si>
  <si>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</si>
  <si>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</si>
  <si>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</si>
  <si>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</si>
  <si>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</si>
  <si>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</si>
  <si>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</si>
  <si>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</si>
  <si>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</si>
  <si>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</si>
  <si>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</si>
  <si>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</si>
  <si>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</si>
  <si>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</si>
  <si>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</si>
  <si>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</si>
  <si>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</si>
  <si>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</si>
  <si>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</si>
  <si>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</si>
  <si>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</si>
  <si>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</si>
  <si>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</si>
  <si>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</si>
  <si>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</si>
  <si>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</si>
  <si>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</si>
  <si>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</si>
  <si>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</si>
  <si>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</si>
  <si>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</si>
  <si>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</si>
  <si>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</si>
  <si>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</si>
  <si>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</si>
  <si>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</si>
  <si>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</si>
  <si>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</si>
  <si>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</si>
  <si>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</si>
  <si>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</si>
  <si>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</si>
  <si>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</si>
  <si>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</si>
  <si>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</si>
  <si>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</si>
  <si>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</si>
  <si>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</si>
  <si>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</si>
  <si>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</si>
  <si>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</si>
  <si>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</si>
  <si>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</si>
  <si>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</si>
  <si>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</si>
  <si>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</si>
  <si>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</si>
  <si>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</si>
  <si>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</si>
  <si>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</si>
  <si>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</si>
  <si>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</si>
  <si>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</si>
  <si>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</si>
  <si>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</si>
  <si>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</si>
  <si>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</si>
  <si>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</si>
  <si>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</si>
  <si>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</si>
  <si>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</si>
  <si>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</si>
  <si>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</si>
  <si>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</si>
  <si>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</si>
  <si>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</si>
  <si>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</si>
  <si>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</si>
  <si>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</si>
  <si>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</si>
  <si>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</si>
  <si>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</si>
  <si>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</si>
  <si>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</si>
  <si>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</si>
  <si>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</si>
  <si>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</si>
  <si>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</si>
  <si>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</si>
  <si>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</si>
  <si>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</si>
  <si>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</si>
  <si>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</si>
  <si>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</si>
  <si>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</si>
  <si>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</si>
  <si>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</si>
  <si>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</si>
  <si>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</si>
  <si>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</si>
  <si>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</si>
  <si>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</si>
  <si>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</si>
  <si>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</si>
  <si>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</si>
  <si>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</si>
  <si>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</si>
  <si>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</si>
  <si>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</si>
  <si>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</si>
  <si>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</si>
  <si>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</si>
  <si>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</si>
  <si>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</si>
  <si>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</si>
  <si>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</si>
  <si>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</si>
  <si>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</si>
  <si>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</si>
  <si>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</si>
  <si>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</si>
  <si>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</si>
  <si>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</si>
  <si>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</si>
  <si>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</si>
  <si>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</si>
  <si>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</si>
  <si>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</si>
  <si>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</si>
  <si>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</si>
  <si>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</si>
  <si>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</si>
  <si>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</si>
  <si>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</si>
  <si>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</si>
  <si>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</si>
  <si>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</si>
  <si>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</si>
  <si>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</si>
  <si>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</si>
  <si>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</si>
  <si>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</si>
  <si>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</si>
  <si>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</si>
  <si>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</si>
  <si>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</si>
  <si>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</si>
  <si>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</si>
  <si>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</si>
  <si>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</si>
  <si>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</si>
  <si>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</si>
  <si>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</si>
  <si>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</si>
  <si>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</si>
  <si>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</si>
  <si>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</si>
  <si>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</si>
  <si>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</si>
  <si>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</si>
  <si>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</si>
  <si>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</si>
  <si>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</si>
  <si>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</si>
  <si>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</si>
  <si>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</si>
  <si>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</si>
  <si>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</si>
  <si>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</si>
  <si>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</si>
  <si>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</si>
  <si>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</si>
  <si>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</si>
  <si>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</si>
  <si>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</si>
  <si>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</si>
  <si>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</si>
  <si>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</si>
  <si>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</si>
  <si>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</si>
  <si>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</si>
  <si>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</si>
  <si>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</si>
  <si>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</si>
  <si>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</si>
  <si>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</si>
  <si>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</si>
  <si>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</si>
  <si>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</si>
  <si>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</si>
  <si>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</si>
  <si>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</si>
  <si>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</si>
  <si>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</si>
  <si>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</si>
  <si>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</si>
  <si>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</si>
  <si>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</si>
  <si>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</si>
  <si>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</si>
  <si>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</si>
  <si>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</si>
  <si>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</si>
  <si>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</si>
  <si>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</si>
  <si>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</si>
  <si>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</si>
  <si>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</si>
  <si>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</si>
  <si>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</si>
  <si>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</si>
  <si>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</si>
  <si>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</si>
  <si>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</si>
  <si>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</si>
  <si>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</si>
  <si>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</si>
  <si>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</si>
  <si>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</si>
  <si>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</si>
  <si>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</si>
  <si>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</si>
  <si>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</si>
  <si>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</si>
  <si>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</si>
  <si>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</si>
  <si>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</si>
  <si>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</si>
  <si>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</si>
  <si>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</si>
  <si>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</si>
  <si>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</si>
  <si>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</si>
  <si>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</si>
  <si>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</si>
  <si>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</si>
  <si>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</si>
  <si>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</si>
  <si>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</si>
  <si>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</si>
  <si>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</si>
  <si>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</si>
  <si>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</si>
  <si>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</si>
  <si>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</si>
  <si>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</si>
  <si>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</si>
  <si>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</si>
  <si>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</si>
  <si>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</si>
  <si>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</si>
  <si>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</si>
  <si>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</si>
  <si>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</si>
  <si>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</si>
  <si>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</si>
  <si>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</si>
  <si>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</si>
  <si>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</si>
  <si>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</si>
  <si>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</si>
  <si>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</si>
  <si>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</si>
  <si>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</si>
  <si>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</si>
  <si>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</si>
  <si>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</si>
  <si>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</si>
  <si>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</si>
  <si>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</si>
  <si>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</si>
  <si>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</si>
  <si>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</si>
  <si>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</si>
  <si>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</si>
  <si>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</si>
  <si>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</si>
  <si>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</si>
  <si>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</si>
  <si>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</si>
  <si>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</si>
  <si>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</si>
  <si>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</si>
  <si>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</si>
  <si>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</si>
  <si>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</si>
  <si>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</si>
  <si>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</si>
  <si>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</si>
  <si>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</si>
  <si>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</si>
  <si>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</si>
  <si>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</si>
  <si>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</si>
  <si>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</si>
  <si>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</si>
  <si>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</si>
  <si>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</si>
  <si>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</si>
  <si>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</si>
  <si>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</si>
  <si>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</si>
  <si>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</si>
  <si>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</si>
  <si>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</si>
  <si>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</si>
  <si>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</si>
  <si>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</si>
  <si>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</si>
  <si>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</si>
  <si>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</si>
  <si>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</si>
  <si>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</si>
  <si>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</si>
  <si>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</si>
  <si>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</si>
  <si>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</si>
  <si>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</si>
  <si>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</si>
  <si>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</si>
  <si>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</si>
  <si>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</si>
  <si>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</si>
  <si>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</si>
  <si>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</si>
  <si>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</si>
  <si>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</si>
  <si>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</si>
  <si>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</si>
  <si>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</si>
  <si>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</si>
  <si>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</si>
  <si>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</si>
  <si>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</si>
  <si>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</si>
  <si>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</si>
  <si>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</si>
  <si>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</si>
  <si>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</si>
  <si>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</si>
  <si>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</si>
  <si>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</si>
  <si>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</si>
  <si>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</si>
  <si>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</si>
  <si>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</si>
  <si>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</si>
  <si>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</si>
  <si>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</si>
  <si>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</si>
  <si>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</si>
  <si>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</si>
  <si>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</si>
  <si>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</si>
  <si>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</si>
  <si>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</si>
  <si>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</si>
  <si>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</si>
  <si>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</si>
  <si>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</si>
  <si>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</si>
  <si>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</si>
  <si>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</si>
  <si>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</si>
  <si>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</si>
  <si>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</si>
  <si>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</si>
  <si>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</si>
  <si>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</si>
  <si>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</si>
  <si>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</si>
  <si>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</si>
  <si>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</si>
  <si>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</si>
  <si>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</si>
  <si>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</si>
  <si>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</si>
  <si>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</si>
  <si>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</si>
  <si>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</si>
  <si>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</si>
  <si>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</si>
  <si>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</si>
  <si>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</si>
  <si>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</si>
  <si>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</si>
  <si>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</si>
  <si>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</si>
  <si>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</si>
  <si>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</si>
  <si>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</si>
  <si>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</si>
  <si>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</si>
  <si>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</si>
  <si>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</si>
  <si>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</si>
  <si>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</si>
  <si>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</si>
  <si>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</si>
  <si>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</si>
  <si>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</si>
  <si>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</si>
  <si>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</si>
  <si>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</si>
  <si>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</si>
  <si>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</si>
  <si>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</si>
  <si>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</si>
  <si>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</si>
  <si>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</si>
  <si>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</si>
  <si>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</si>
  <si>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</si>
  <si>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</si>
  <si>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</si>
  <si>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</si>
  <si>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</si>
  <si>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</si>
  <si>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</si>
  <si>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</si>
  <si>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</si>
  <si>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</si>
  <si>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</si>
  <si>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</si>
  <si>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</si>
  <si>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</si>
  <si>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</si>
  <si>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</si>
  <si>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</si>
  <si>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</si>
  <si>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</si>
  <si>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</si>
  <si>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</si>
  <si>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</si>
  <si>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</si>
  <si>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</si>
  <si>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</si>
  <si>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</si>
  <si>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</si>
  <si>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</si>
  <si>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</si>
  <si>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</si>
  <si>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</si>
  <si>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</si>
  <si>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</si>
  <si>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</si>
  <si>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</si>
  <si>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</si>
  <si>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</si>
  <si>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</si>
  <si>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</si>
  <si>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</si>
  <si>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</si>
  <si>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</si>
  <si>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</si>
  <si>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</si>
  <si>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</si>
  <si>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</si>
  <si>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</si>
  <si>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</si>
  <si>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</si>
  <si>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</si>
  <si>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</si>
  <si>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</si>
  <si>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</si>
  <si>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</si>
  <si>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</si>
  <si>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</si>
  <si>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</si>
  <si>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</si>
  <si>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</si>
  <si>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</si>
  <si>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</si>
  <si>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</si>
  <si>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</si>
  <si>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</si>
  <si>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</si>
  <si>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</si>
  <si>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</si>
  <si>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</si>
  <si>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</si>
  <si>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</si>
  <si>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</si>
  <si>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</si>
  <si>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</si>
  <si>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</si>
  <si>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</si>
  <si>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</si>
  <si>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</si>
  <si>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</si>
  <si>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</si>
  <si>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</si>
  <si>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</si>
  <si>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</si>
  <si>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</si>
  <si>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</si>
  <si>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</si>
  <si>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</si>
  <si>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</si>
  <si>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</si>
  <si>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</si>
  <si>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</si>
  <si>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</si>
  <si>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</si>
  <si>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</si>
  <si>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</si>
  <si>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</si>
  <si>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</si>
  <si>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</si>
  <si>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</si>
  <si>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</si>
  <si>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</si>
  <si>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</si>
  <si>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</si>
  <si>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</si>
  <si>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</si>
  <si>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</si>
  <si>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</si>
  <si>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</si>
  <si>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</si>
  <si>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</si>
  <si>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</si>
  <si>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</si>
  <si>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</si>
  <si>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</si>
  <si>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</si>
  <si>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</si>
  <si>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</si>
  <si>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</si>
  <si>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</si>
  <si>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</si>
  <si>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</si>
  <si>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</si>
  <si>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</si>
  <si>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</si>
  <si>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</si>
  <si>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</si>
  <si>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</si>
  <si>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</si>
  <si>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</si>
  <si>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</si>
  <si>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</si>
  <si>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</si>
  <si>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</si>
  <si>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</si>
  <si>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</si>
  <si>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</si>
  <si>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</si>
  <si>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</si>
  <si>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</si>
  <si>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</si>
  <si>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</si>
  <si>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</si>
  <si>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</si>
  <si>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</si>
  <si>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</si>
  <si>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</si>
  <si>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</si>
  <si>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</si>
  <si>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</si>
  <si>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</si>
  <si>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</si>
  <si>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</si>
  <si>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</si>
  <si>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</si>
  <si>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</si>
  <si>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</si>
  <si>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</si>
  <si>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</si>
  <si>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</si>
  <si>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</si>
  <si>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</si>
  <si>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</si>
  <si>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</si>
  <si>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</si>
  <si>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</si>
  <si>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</si>
  <si>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</si>
  <si>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</si>
  <si>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</si>
  <si>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</si>
  <si>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</si>
  <si>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</si>
  <si>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</si>
  <si>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</si>
  <si>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</si>
  <si>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</si>
  <si>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</si>
  <si>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</si>
  <si>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</si>
  <si>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</si>
  <si>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</si>
  <si>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</si>
  <si>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</si>
  <si>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</si>
  <si>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</si>
  <si>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</si>
  <si>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</si>
  <si>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</si>
  <si>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</si>
  <si>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</si>
  <si>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</si>
  <si>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</si>
  <si>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</si>
  <si>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</si>
  <si>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</si>
  <si>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</si>
  <si>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</si>
  <si>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</si>
  <si>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</si>
  <si>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</si>
  <si>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</si>
  <si>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</si>
  <si>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</si>
  <si>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</si>
  <si>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</si>
  <si>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</si>
  <si>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</si>
  <si>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</si>
  <si>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</si>
  <si>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</si>
  <si>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</si>
  <si>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</si>
  <si>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</si>
  <si>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</si>
  <si>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</si>
  <si>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</si>
  <si>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</si>
  <si>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</si>
  <si>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</si>
  <si>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</si>
  <si>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</si>
  <si>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</si>
  <si>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</si>
  <si>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</si>
  <si>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</si>
  <si>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</si>
  <si>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</si>
  <si>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</si>
  <si>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</si>
  <si>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</si>
  <si>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</si>
  <si>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</si>
  <si>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</si>
  <si>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</si>
  <si>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</si>
  <si>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</si>
  <si>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</si>
  <si>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</si>
  <si>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</si>
  <si>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</si>
  <si>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</si>
  <si>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</si>
  <si>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</si>
  <si>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</si>
  <si>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</si>
  <si>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</si>
  <si>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</si>
  <si>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</si>
  <si>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</si>
  <si>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</si>
  <si>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</si>
  <si>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</si>
  <si>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</si>
  <si>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</si>
  <si>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</si>
  <si>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</si>
  <si>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</si>
  <si>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</si>
  <si>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</si>
  <si>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</si>
  <si>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</si>
  <si>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</si>
  <si>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</si>
  <si>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</si>
  <si>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</si>
  <si>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</si>
  <si>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</si>
  <si>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</si>
  <si>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</si>
  <si>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</si>
  <si>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</si>
  <si>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</si>
  <si>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</si>
  <si>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</si>
  <si>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</si>
  <si>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</si>
  <si>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</si>
  <si>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</si>
  <si>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</si>
  <si>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</si>
  <si>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</si>
  <si>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</si>
  <si>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</si>
  <si>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</si>
  <si>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</si>
  <si>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</si>
  <si>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</si>
  <si>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</si>
  <si>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</si>
  <si>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</si>
  <si>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</si>
  <si>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</si>
  <si>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</si>
  <si>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</si>
  <si>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</si>
  <si>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</si>
  <si>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</si>
  <si>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</si>
  <si>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</si>
  <si>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</si>
  <si>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</si>
  <si>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</si>
  <si>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</si>
  <si>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</si>
  <si>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</si>
  <si>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</si>
  <si>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</si>
  <si>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</si>
  <si>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</si>
  <si>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</si>
  <si>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</si>
  <si>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</si>
  <si>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</si>
  <si>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</si>
  <si>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</si>
  <si>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</si>
  <si>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</si>
  <si>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</si>
  <si>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</si>
  <si>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</si>
  <si>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</si>
  <si>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</si>
  <si>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</si>
  <si>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</si>
  <si>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</si>
  <si>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</si>
  <si>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</si>
  <si>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</si>
  <si>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</si>
  <si>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</si>
  <si>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</si>
  <si>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</si>
  <si>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</si>
  <si>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</si>
  <si>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</si>
  <si>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</si>
  <si>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</si>
  <si>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</si>
  <si>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</si>
  <si>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</si>
  <si>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</si>
  <si>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</si>
  <si>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</si>
  <si>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</si>
  <si>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</si>
  <si>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</si>
  <si>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</si>
  <si>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</si>
  <si>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</si>
  <si>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</si>
  <si>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</si>
  <si>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</si>
  <si>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</si>
  <si>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</si>
  <si>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</si>
  <si>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</si>
  <si>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</si>
  <si>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</si>
  <si>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</si>
  <si>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</si>
  <si>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</si>
  <si>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</si>
  <si>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</si>
  <si>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</si>
  <si>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</si>
  <si>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</si>
  <si>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</si>
  <si>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</si>
  <si>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</si>
  <si>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</si>
  <si>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</si>
  <si>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</si>
  <si>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</si>
  <si>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</si>
  <si>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</si>
  <si>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</si>
  <si>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</si>
  <si>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</si>
  <si>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</si>
  <si>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</si>
  <si>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</si>
  <si>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</si>
  <si>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</si>
  <si>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</si>
  <si>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</si>
  <si>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</si>
  <si>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</si>
  <si>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</si>
  <si>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</si>
  <si>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</si>
  <si>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</si>
  <si>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</si>
  <si>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</si>
  <si>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</si>
  <si>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</si>
  <si>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</si>
  <si>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</si>
  <si>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</si>
  <si>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</si>
  <si>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</si>
  <si>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</si>
  <si>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</si>
  <si>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</si>
  <si>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</si>
  <si>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</si>
  <si>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</si>
  <si>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</si>
  <si>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</si>
  <si>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</si>
  <si>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</si>
  <si>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</si>
  <si>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</si>
  <si>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</si>
  <si>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</si>
  <si>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</si>
  <si>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</si>
  <si>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</si>
  <si>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</si>
  <si>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</si>
  <si>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</si>
  <si>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</si>
  <si>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</si>
  <si>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</si>
  <si>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</si>
  <si>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</si>
  <si>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</si>
  <si>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</si>
  <si>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</si>
  <si>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</si>
  <si>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</si>
  <si>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</si>
  <si>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</si>
  <si>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</si>
  <si>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</si>
  <si>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</si>
  <si>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</si>
  <si>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</si>
  <si>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</si>
  <si>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</si>
  <si>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</si>
  <si>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</si>
  <si>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</si>
  <si>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</si>
  <si>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</si>
  <si>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</si>
  <si>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</si>
  <si>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</si>
  <si>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</si>
  <si>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</si>
  <si>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</si>
  <si>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</si>
  <si>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</si>
  <si>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</si>
  <si>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</si>
  <si>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</si>
  <si>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</si>
  <si>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</si>
  <si>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</si>
  <si>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</si>
  <si>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</si>
  <si>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</si>
  <si>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</si>
  <si>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</si>
  <si>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</si>
  <si>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</si>
  <si>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</si>
  <si>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</si>
  <si>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</si>
  <si>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</si>
  <si>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</si>
  <si>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</si>
  <si>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</si>
  <si>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</si>
  <si>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</si>
  <si>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</si>
  <si>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</si>
  <si>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</si>
  <si>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</si>
  <si>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</si>
  <si>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</si>
  <si>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</si>
  <si>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</si>
  <si>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</si>
  <si>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</si>
  <si>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</si>
  <si>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</si>
  <si>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</si>
  <si>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</si>
  <si>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</si>
  <si>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</si>
  <si>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</si>
  <si>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</si>
  <si>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</si>
  <si>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</si>
  <si>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</si>
  <si>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</si>
  <si>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</si>
  <si>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</si>
  <si>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</si>
  <si>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</si>
  <si>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</si>
  <si>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</si>
  <si>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</si>
  <si>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</si>
  <si>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</si>
  <si>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</si>
  <si>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</si>
  <si>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</si>
  <si>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</si>
  <si>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</si>
  <si>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</si>
  <si>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</si>
  <si>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</si>
  <si>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</si>
  <si>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</si>
  <si>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</si>
  <si>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</si>
  <si>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</si>
  <si>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</si>
  <si>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</si>
  <si>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</si>
  <si>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</si>
  <si>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</si>
  <si>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</si>
  <si>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</si>
  <si>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</si>
  <si>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</si>
  <si>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</si>
  <si>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</si>
  <si>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</si>
  <si>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</si>
  <si>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</si>
  <si>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</si>
  <si>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</si>
  <si>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</si>
  <si>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</si>
  <si>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</si>
  <si>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</si>
  <si>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</si>
  <si>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</si>
  <si>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</si>
  <si>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</si>
  <si>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</si>
  <si>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</si>
  <si>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</si>
  <si>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</si>
  <si>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</si>
  <si>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</si>
  <si>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</si>
  <si>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</si>
  <si>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</si>
  <si>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</si>
  <si>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</si>
  <si>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</si>
  <si>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</si>
  <si>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</si>
  <si>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</si>
  <si>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</si>
  <si>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</si>
  <si>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</si>
  <si>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</si>
  <si>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</si>
  <si>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</si>
  <si>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</si>
  <si>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</si>
  <si>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</si>
  <si>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</si>
  <si>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</si>
  <si>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</si>
  <si>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</si>
  <si>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</si>
  <si>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</si>
  <si>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</si>
  <si>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</si>
  <si>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</si>
  <si>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</si>
  <si>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</si>
  <si>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</si>
  <si>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</si>
  <si>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</si>
  <si>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</si>
  <si>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</si>
  <si>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</si>
  <si>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</si>
  <si>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</si>
  <si>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</si>
  <si>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</si>
  <si>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</si>
  <si>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</si>
  <si>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</si>
  <si>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</si>
  <si>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</si>
  <si>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</si>
  <si>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</si>
  <si>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</si>
  <si>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</si>
  <si>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</si>
  <si>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</si>
  <si>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</si>
  <si>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</si>
  <si>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</si>
  <si>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</si>
  <si>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</si>
  <si>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</si>
  <si>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</si>
  <si>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</si>
  <si>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</si>
  <si>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</si>
  <si>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</si>
  <si>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</si>
  <si>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</si>
  <si>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</si>
  <si>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</si>
  <si>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</si>
  <si>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</si>
  <si>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</si>
  <si>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</si>
  <si>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</si>
  <si>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</si>
  <si>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</si>
  <si>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</si>
  <si>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</si>
  <si>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</si>
  <si>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</si>
  <si>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</si>
  <si>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</si>
  <si>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</si>
  <si>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</si>
  <si>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</si>
  <si>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</si>
  <si>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</si>
  <si>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</si>
  <si>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</si>
  <si>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</si>
  <si>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</si>
  <si>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</si>
  <si>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</si>
  <si>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</si>
  <si>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</si>
  <si>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</si>
  <si>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</si>
  <si>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</si>
  <si>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</si>
  <si>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</si>
  <si>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</si>
  <si>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</si>
  <si>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</si>
  <si>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</si>
  <si>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</si>
  <si>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</si>
  <si>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</si>
  <si>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</si>
  <si>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</si>
  <si>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</si>
  <si>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</si>
  <si>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</si>
  <si>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</si>
  <si>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</si>
  <si>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</si>
  <si>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</si>
  <si>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</si>
  <si>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</si>
  <si>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</si>
  <si>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</si>
  <si>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</si>
  <si>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</si>
  <si>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</si>
  <si>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</si>
  <si>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</si>
  <si>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</si>
  <si>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</si>
  <si>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</si>
  <si>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</si>
  <si>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</si>
  <si>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</si>
  <si>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</si>
  <si>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</si>
  <si>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</si>
  <si>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</si>
  <si>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</si>
  <si>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</si>
  <si>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</si>
  <si>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</si>
  <si>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</si>
  <si>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</si>
  <si>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</si>
  <si>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</si>
  <si>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</si>
  <si>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</si>
  <si>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</si>
  <si>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</si>
  <si>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</si>
  <si>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</si>
  <si>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</si>
  <si>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</si>
  <si>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</si>
  <si>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</si>
  <si>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</si>
  <si>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</si>
  <si>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</si>
  <si>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</si>
  <si>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</si>
  <si>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</si>
  <si>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</si>
  <si>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</si>
  <si>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</si>
  <si>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</si>
  <si>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</si>
  <si>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</si>
  <si>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</si>
  <si>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</si>
  <si>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</si>
  <si>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</si>
  <si>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</si>
  <si>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</si>
  <si>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</si>
  <si>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</si>
  <si>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</si>
  <si>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</si>
  <si>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</si>
  <si>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</si>
  <si>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</si>
  <si>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</si>
  <si>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</si>
  <si>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</si>
  <si>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</si>
  <si>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</si>
  <si>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</si>
  <si>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</si>
  <si>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</si>
  <si>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</si>
  <si>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</si>
  <si>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</si>
  <si>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</si>
  <si>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</si>
  <si>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</si>
  <si>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</si>
  <si>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</si>
  <si>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</si>
  <si>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</si>
  <si>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</si>
  <si>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</si>
  <si>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</si>
  <si>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</si>
  <si>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</si>
  <si>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</si>
  <si>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</si>
  <si>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</si>
  <si>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</si>
  <si>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</si>
  <si>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</si>
  <si>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</si>
  <si>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</si>
  <si>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</si>
  <si>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</si>
  <si>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</si>
  <si>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</si>
  <si>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</si>
  <si>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</si>
  <si>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</si>
  <si>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</si>
  <si>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</si>
  <si>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</si>
  <si>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</si>
  <si>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</si>
  <si>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</si>
  <si>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</si>
  <si>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</si>
  <si>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</si>
  <si>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</si>
  <si>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</si>
  <si>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</si>
  <si>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</si>
  <si>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</si>
  <si>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</si>
  <si>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</si>
  <si>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</si>
  <si>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</si>
  <si>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</si>
  <si>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</si>
  <si>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</si>
  <si>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</si>
  <si>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</si>
  <si>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</si>
  <si>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</si>
  <si>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</si>
  <si>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</si>
  <si>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</si>
  <si>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</si>
  <si>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</si>
  <si>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</si>
  <si>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</si>
  <si>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</si>
  <si>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</si>
  <si>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</si>
  <si>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</si>
  <si>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</si>
  <si>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</si>
  <si>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</si>
  <si>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</si>
  <si>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</si>
  <si>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</si>
  <si>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</si>
  <si>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</si>
  <si>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</si>
  <si>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</si>
  <si>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</si>
  <si>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</si>
  <si>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</si>
  <si>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</si>
  <si>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</si>
  <si>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</si>
  <si>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</si>
  <si>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</si>
  <si>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</si>
  <si>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</si>
  <si>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</si>
  <si>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</si>
  <si>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</si>
  <si>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</si>
  <si>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</si>
  <si>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</si>
  <si>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</si>
  <si>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</si>
  <si>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</si>
  <si>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</si>
  <si>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</si>
  <si>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</si>
  <si>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</si>
  <si>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</si>
  <si>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</si>
  <si>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</si>
  <si>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</si>
  <si>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</si>
  <si>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</si>
  <si>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</si>
  <si>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</si>
  <si>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</si>
  <si>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</si>
  <si>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</si>
  <si>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</si>
  <si>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</si>
  <si>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</si>
  <si>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</si>
  <si>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</si>
  <si>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</si>
  <si>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</si>
  <si>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</si>
  <si>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</si>
  <si>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</si>
  <si>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</si>
  <si>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</si>
  <si>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</si>
  <si>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</si>
  <si>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</si>
  <si>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</si>
  <si>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</si>
  <si>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</si>
  <si>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</si>
  <si>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</si>
  <si>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</si>
  <si>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</si>
  <si>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</si>
  <si>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</si>
  <si>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</si>
  <si>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</si>
  <si>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</si>
  <si>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</si>
  <si>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</si>
  <si>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</si>
  <si>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</si>
  <si>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</si>
  <si>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</si>
  <si>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</si>
  <si>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</si>
  <si>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</si>
  <si>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</si>
  <si>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</si>
  <si>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</si>
  <si>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</si>
  <si>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</si>
  <si>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</si>
  <si>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</si>
  <si>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</si>
  <si>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</si>
  <si>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</si>
  <si>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</si>
  <si>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</si>
  <si>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</si>
  <si>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</si>
  <si>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</si>
  <si>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</si>
  <si>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</si>
  <si>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</si>
  <si>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</si>
  <si>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</si>
  <si>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</si>
  <si>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</si>
  <si>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</si>
  <si>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</si>
  <si>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</si>
  <si>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</si>
  <si>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</si>
  <si>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</si>
  <si>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</si>
  <si>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</si>
  <si>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</si>
  <si>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</si>
  <si>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</si>
  <si>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</si>
  <si>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</si>
  <si>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</si>
  <si>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</si>
  <si>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</si>
  <si>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</si>
  <si>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</si>
  <si>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</si>
  <si>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</si>
  <si>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</si>
  <si>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</si>
  <si>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</si>
  <si>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</si>
  <si>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</si>
  <si>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</si>
  <si>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</si>
  <si>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</si>
  <si>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</si>
  <si>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</si>
  <si>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</si>
  <si>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</si>
  <si>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</si>
  <si>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</si>
  <si>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</si>
  <si>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</si>
  <si>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</si>
  <si>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</si>
  <si>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</si>
  <si>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</si>
  <si>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</si>
  <si>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</si>
  <si>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</si>
  <si>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</si>
  <si>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</si>
  <si>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</si>
  <si>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</si>
  <si>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</si>
  <si>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</si>
  <si>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</si>
  <si>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</si>
  <si>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</si>
  <si>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</si>
  <si>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</si>
  <si>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</si>
  <si>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</si>
  <si>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</si>
  <si>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</si>
  <si>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</si>
  <si>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</si>
  <si>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</si>
  <si>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</si>
  <si>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</si>
  <si>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</si>
  <si>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</si>
  <si>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</si>
  <si>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</si>
  <si>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</si>
  <si>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</si>
  <si>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</si>
  <si>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</si>
  <si>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</si>
  <si>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</si>
  <si>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</si>
  <si>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</si>
  <si>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</si>
  <si>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</si>
  <si>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</si>
  <si>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</si>
  <si>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</si>
  <si>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</si>
  <si>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</si>
  <si>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</si>
  <si>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</si>
  <si>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</si>
  <si>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</si>
  <si>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</si>
  <si>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</si>
  <si>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</si>
  <si>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</si>
  <si>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</si>
  <si>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</si>
  <si>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</si>
  <si>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</si>
  <si>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</si>
  <si>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</si>
  <si>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</si>
  <si>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</si>
  <si>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</si>
  <si>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</si>
  <si>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</si>
  <si>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</si>
  <si>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</si>
  <si>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</si>
  <si>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</si>
  <si>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</si>
  <si>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</si>
  <si>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</si>
  <si>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</si>
  <si>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</si>
  <si>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</si>
  <si>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</si>
  <si>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</si>
  <si>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</si>
  <si>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</si>
  <si>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</si>
  <si>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</si>
  <si>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</si>
  <si>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</si>
  <si>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</si>
  <si>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</si>
  <si>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</si>
  <si>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</si>
  <si>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</si>
  <si>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</si>
  <si>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</si>
  <si>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</si>
  <si>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</si>
  <si>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</si>
  <si>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</si>
  <si>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</si>
  <si>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</si>
  <si>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</si>
  <si>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</si>
  <si>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</si>
  <si>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</si>
  <si>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</si>
  <si>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</si>
  <si>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</si>
  <si>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</si>
  <si>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</si>
  <si>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</si>
  <si>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</si>
  <si>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</si>
  <si>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</si>
  <si>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</si>
  <si>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</si>
  <si>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</si>
  <si>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</si>
  <si>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</si>
  <si>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</si>
  <si>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</si>
  <si>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</si>
  <si>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</si>
  <si>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</si>
  <si>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</si>
  <si>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</si>
  <si>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</si>
  <si>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</si>
  <si>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</si>
  <si>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</si>
  <si>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</si>
  <si>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</si>
  <si>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</si>
  <si>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</si>
  <si>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</si>
  <si>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</si>
  <si>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</si>
  <si>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</si>
  <si>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</si>
  <si>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</si>
  <si>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</si>
  <si>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</si>
  <si>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</si>
  <si>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</si>
  <si>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</si>
  <si>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</si>
  <si>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</si>
  <si>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</si>
  <si>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</si>
  <si>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</si>
  <si>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</si>
  <si>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</si>
  <si>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</si>
  <si>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</si>
  <si>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</si>
  <si>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</si>
  <si>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</si>
  <si>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</si>
  <si>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</si>
  <si>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</si>
  <si>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</si>
  <si>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</si>
  <si>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</si>
  <si>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</si>
  <si>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</si>
  <si>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</si>
  <si>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</si>
  <si>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</si>
  <si>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</si>
  <si>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</si>
  <si>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</si>
  <si>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</si>
  <si>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</si>
  <si>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</si>
  <si>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</si>
  <si>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</si>
  <si>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</si>
  <si>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</si>
  <si>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</si>
  <si>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</si>
  <si>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</si>
  <si>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</si>
  <si>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</si>
  <si>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</si>
  <si>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</si>
  <si>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</si>
  <si>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</si>
  <si>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</si>
  <si>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</si>
  <si>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</si>
  <si>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</si>
  <si>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</si>
  <si>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</si>
  <si>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</si>
  <si>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</si>
  <si>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</si>
  <si>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</si>
  <si>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</si>
  <si>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</si>
  <si>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</si>
  <si>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</si>
  <si>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</si>
  <si>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</si>
  <si>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</si>
  <si>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</si>
  <si>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</si>
  <si>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</si>
  <si>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</si>
  <si>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</si>
  <si>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</si>
  <si>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</si>
  <si>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</si>
  <si>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</si>
  <si>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</si>
  <si>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</si>
  <si>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</si>
  <si>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</si>
  <si>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</si>
  <si>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</si>
  <si>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</si>
  <si>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</si>
  <si>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</si>
  <si>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</si>
  <si>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</si>
  <si>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</si>
  <si>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</si>
  <si>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</si>
  <si>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</si>
  <si>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</si>
  <si>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</si>
  <si>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</si>
  <si>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</si>
  <si>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</si>
  <si>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</si>
  <si>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</si>
  <si>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</si>
  <si>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</si>
  <si>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</si>
  <si>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</si>
  <si>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</si>
  <si>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</si>
  <si>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</si>
  <si>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</si>
  <si>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</si>
  <si>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</si>
  <si>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</si>
  <si>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</si>
  <si>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</si>
  <si>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</si>
  <si>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</si>
  <si>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</si>
  <si>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</si>
  <si>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</si>
  <si>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</si>
  <si>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</si>
  <si>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</si>
  <si>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</si>
  <si>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</si>
  <si>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</si>
  <si>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</si>
  <si>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</si>
  <si>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</si>
  <si>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</si>
  <si>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</si>
  <si>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</si>
  <si>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</si>
  <si>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</si>
  <si>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</si>
  <si>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</si>
  <si>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</si>
  <si>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</si>
  <si>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</si>
  <si>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</si>
  <si>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</si>
  <si>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</si>
  <si>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</si>
  <si>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</si>
  <si>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</si>
  <si>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</si>
  <si>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</si>
  <si>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</si>
  <si>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</si>
  <si>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</si>
  <si>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</si>
  <si>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</si>
  <si>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</si>
  <si>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</si>
  <si>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</si>
  <si>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</si>
  <si>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</si>
  <si>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</si>
  <si>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</si>
  <si>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</si>
  <si>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</si>
  <si>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</si>
  <si>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</si>
  <si>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</si>
  <si>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</si>
  <si>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</si>
  <si>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</si>
  <si>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</si>
  <si>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</si>
  <si>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</si>
  <si>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</si>
  <si>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</si>
  <si>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</si>
  <si>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</si>
  <si>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</si>
  <si>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</si>
  <si>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</si>
  <si>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</si>
  <si>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</si>
  <si>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</si>
  <si>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</si>
  <si>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</si>
  <si>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</si>
  <si>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</si>
  <si>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</si>
  <si>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</si>
  <si>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</si>
  <si>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</si>
  <si>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</si>
  <si>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</si>
  <si>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</si>
  <si>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</si>
  <si>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</si>
  <si>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</si>
  <si>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</si>
  <si>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</si>
  <si>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</si>
  <si>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</si>
  <si>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</si>
  <si>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</si>
  <si>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</si>
  <si>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</si>
  <si>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</si>
  <si>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</si>
  <si>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</si>
  <si>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</si>
  <si>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</si>
  <si>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</si>
  <si>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</si>
  <si>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</si>
  <si>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</si>
  <si>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</si>
  <si>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</si>
  <si>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</si>
  <si>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</si>
  <si>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</si>
  <si>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</si>
  <si>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</si>
  <si>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</si>
  <si>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</si>
  <si>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</si>
  <si>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</si>
  <si>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</si>
  <si>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</si>
  <si>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</si>
  <si>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</si>
  <si>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</si>
  <si>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</si>
  <si>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</si>
  <si>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</si>
  <si>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</si>
  <si>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</si>
  <si>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</si>
  <si>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</si>
  <si>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</si>
  <si>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</si>
  <si>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</si>
  <si>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</si>
  <si>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</si>
  <si>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</si>
  <si>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</si>
  <si>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</si>
  <si>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</si>
  <si>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</si>
  <si>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</si>
  <si>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</si>
  <si>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</si>
  <si>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</si>
  <si>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</si>
  <si>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</si>
  <si>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</si>
  <si>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</si>
  <si>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</si>
  <si>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</si>
  <si>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</si>
  <si>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</si>
  <si>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</si>
  <si>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</si>
  <si>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</si>
  <si>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</si>
  <si>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</si>
  <si>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</si>
  <si>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</si>
  <si>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</si>
  <si>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</si>
  <si>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</si>
  <si>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</si>
  <si>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</si>
  <si>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</si>
  <si>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</si>
  <si>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</si>
  <si>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</si>
  <si>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</si>
  <si>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</si>
  <si>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</si>
  <si>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</si>
  <si>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</si>
  <si>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</si>
  <si>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</si>
  <si>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</si>
  <si>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</si>
  <si>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</si>
  <si>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</si>
  <si>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</si>
  <si>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</si>
  <si>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</si>
  <si>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</si>
  <si>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</si>
  <si>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</si>
  <si>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</si>
  <si>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</si>
  <si>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</si>
  <si>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</si>
  <si>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</si>
  <si>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</si>
  <si>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</si>
  <si>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</si>
  <si>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</si>
  <si>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</si>
  <si>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</si>
  <si>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</si>
  <si>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</si>
  <si>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</si>
  <si>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</si>
  <si>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</si>
  <si>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</si>
  <si>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</si>
  <si>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</si>
  <si>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</si>
  <si>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</si>
  <si>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</si>
  <si>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</si>
  <si>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</si>
  <si>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</si>
  <si>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</si>
  <si>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</si>
  <si>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</si>
  <si>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</si>
  <si>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</si>
  <si>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</si>
  <si>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</si>
  <si>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</si>
  <si>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</si>
  <si>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</si>
  <si>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</si>
  <si>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</si>
  <si>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</si>
  <si>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</si>
  <si>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</si>
  <si>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</si>
  <si>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</si>
  <si>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</si>
  <si>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</si>
  <si>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</si>
  <si>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</si>
  <si>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</si>
  <si>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</si>
  <si>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</si>
  <si>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</si>
  <si>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</si>
  <si>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</si>
  <si>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</si>
  <si>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</si>
  <si>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</si>
  <si>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</si>
  <si>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</si>
  <si>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</si>
  <si>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</si>
  <si>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</si>
  <si>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</si>
  <si>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</si>
  <si>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</si>
  <si>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</si>
  <si>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</si>
  <si>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</si>
  <si>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</si>
  <si>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</si>
  <si>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</si>
  <si>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</si>
  <si>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</si>
  <si>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</si>
  <si>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</si>
  <si>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</si>
  <si>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</si>
  <si>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</si>
  <si>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</si>
  <si>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</si>
  <si>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</si>
  <si>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</si>
  <si>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</si>
  <si>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</si>
  <si>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</si>
  <si>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</si>
  <si>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</si>
  <si>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</si>
  <si>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</si>
  <si>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</si>
  <si>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</si>
  <si>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</si>
  <si>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</si>
  <si>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</si>
  <si>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</si>
  <si>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</si>
  <si>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</si>
  <si>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</si>
  <si>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</si>
  <si>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</si>
  <si>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</si>
  <si>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</si>
  <si>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</si>
  <si>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</si>
  <si>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</si>
  <si>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</si>
  <si>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</si>
  <si>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</si>
  <si>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</si>
  <si>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</si>
  <si>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</si>
  <si>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</si>
  <si>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</si>
  <si>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</si>
  <si>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</si>
  <si>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</si>
  <si>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</si>
  <si>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</si>
  <si>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</si>
  <si>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</si>
  <si>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</si>
  <si>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</si>
  <si>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</si>
  <si>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</si>
  <si>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</si>
  <si>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</si>
  <si>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</si>
  <si>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</si>
  <si>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</si>
  <si>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</si>
  <si>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</si>
  <si>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</si>
  <si>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</si>
  <si>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</si>
  <si>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</si>
  <si>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</si>
  <si>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</si>
  <si>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</si>
  <si>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</si>
  <si>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</si>
  <si>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</si>
  <si>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</si>
  <si>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</si>
  <si>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</si>
  <si>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</si>
  <si>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</si>
  <si>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</si>
  <si>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</si>
  <si>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</si>
  <si>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</si>
  <si>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</si>
  <si>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</si>
  <si>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</si>
  <si>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</si>
  <si>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</si>
  <si>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</si>
  <si>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</si>
  <si>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</si>
  <si>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</si>
  <si>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</si>
  <si>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</si>
  <si>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</si>
  <si>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</si>
  <si>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</si>
  <si>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</si>
  <si>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</si>
  <si>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</si>
  <si>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</si>
  <si>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</si>
  <si>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</si>
  <si>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</si>
  <si>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</si>
  <si>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</si>
  <si>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</si>
  <si>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</si>
  <si>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</si>
  <si>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</si>
  <si>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</si>
  <si>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</si>
  <si>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</si>
  <si>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</si>
  <si>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</si>
  <si>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</si>
  <si>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</si>
  <si>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</si>
  <si>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</si>
  <si>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</si>
  <si>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</si>
  <si>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</si>
  <si>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</si>
  <si>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</si>
  <si>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</si>
  <si>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</si>
  <si>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</si>
  <si>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</si>
  <si>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</si>
  <si>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</si>
  <si>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</si>
  <si>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</si>
  <si>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</si>
  <si>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</si>
  <si>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</si>
  <si>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</si>
  <si>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</si>
  <si>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</si>
  <si>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</si>
  <si>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</si>
  <si>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</si>
  <si>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</si>
  <si>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</si>
  <si>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</si>
  <si>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</si>
  <si>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</si>
  <si>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</si>
  <si>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</si>
  <si>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</si>
  <si>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</si>
  <si>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</si>
  <si>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</si>
  <si>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</si>
  <si>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</si>
  <si>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</si>
  <si>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</si>
  <si>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</si>
  <si>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</si>
  <si>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</si>
  <si>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</si>
  <si>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</si>
  <si>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</si>
  <si>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</si>
  <si>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</si>
  <si>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</si>
  <si>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</si>
  <si>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</si>
  <si>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</si>
  <si>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</si>
  <si>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</si>
  <si>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</si>
  <si>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</si>
  <si>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</si>
  <si>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</si>
  <si>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</si>
  <si>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</si>
  <si>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</si>
  <si>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</si>
  <si>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</si>
  <si>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</si>
  <si>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</si>
  <si>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</si>
  <si>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</si>
  <si>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</si>
  <si>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</si>
  <si>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</si>
  <si>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</si>
  <si>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</si>
  <si>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</si>
  <si>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</si>
  <si>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</si>
  <si>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</si>
  <si>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</si>
  <si>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</si>
  <si>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</si>
  <si>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</si>
  <si>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</si>
  <si>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</si>
  <si>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</si>
  <si>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</si>
  <si>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</si>
  <si>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</si>
  <si>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</si>
  <si>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</si>
  <si>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</si>
  <si>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</si>
  <si>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</si>
  <si>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</si>
  <si>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</si>
  <si>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</si>
  <si>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</si>
  <si>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</si>
  <si>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</si>
  <si>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</si>
  <si>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</si>
  <si>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</si>
  <si>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</si>
  <si>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</si>
  <si>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</si>
  <si>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</si>
  <si>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</si>
  <si>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</si>
  <si>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</si>
  <si>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</si>
  <si>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</si>
  <si>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</si>
  <si>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</si>
  <si>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</si>
  <si>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</si>
  <si>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</si>
  <si>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</si>
  <si>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</si>
  <si>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</si>
  <si>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</si>
  <si>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</si>
  <si>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</si>
  <si>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</si>
  <si>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</si>
  <si>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</si>
  <si>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</si>
  <si>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</si>
  <si>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</si>
  <si>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</si>
  <si>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</si>
  <si>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</si>
  <si>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</si>
  <si>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</si>
  <si>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</si>
  <si>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</si>
  <si>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</si>
  <si>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</si>
  <si>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</si>
  <si>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</si>
  <si>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</si>
  <si>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</si>
  <si>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</si>
  <si>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</si>
  <si>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</si>
  <si>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</si>
  <si>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</si>
  <si>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</si>
  <si>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</si>
  <si>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</si>
  <si>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</si>
  <si>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</si>
  <si>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</si>
  <si>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</si>
  <si>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</si>
  <si>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</si>
  <si>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</si>
  <si>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</si>
  <si>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</si>
  <si>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</si>
  <si>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</si>
  <si>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</si>
  <si>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</si>
  <si>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</si>
  <si>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</si>
  <si>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</si>
  <si>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</si>
  <si>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</si>
  <si>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</si>
  <si>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</si>
  <si>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</si>
  <si>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</si>
  <si>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</si>
  <si>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</si>
  <si>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</si>
  <si>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</si>
  <si>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</si>
  <si>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</si>
  <si>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</si>
  <si>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</si>
  <si>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</si>
  <si>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</si>
  <si>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</si>
  <si>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</si>
  <si>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</si>
  <si>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</si>
  <si>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</si>
  <si>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</si>
  <si>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</si>
  <si>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</si>
  <si>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</si>
  <si>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</si>
  <si>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</si>
  <si>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</si>
  <si>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</si>
  <si>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</si>
  <si>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</si>
  <si>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</si>
  <si>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</si>
  <si>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</si>
  <si>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</si>
  <si>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</si>
  <si>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</si>
  <si>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</si>
  <si>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</si>
  <si>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</si>
  <si>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</si>
  <si>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</si>
  <si>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</si>
  <si>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</si>
  <si>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</si>
  <si>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</si>
  <si>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</si>
  <si>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</si>
  <si>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</si>
  <si>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</si>
  <si>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</si>
  <si>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</si>
  <si>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</si>
  <si>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</si>
  <si>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</si>
  <si>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</si>
  <si>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</si>
  <si>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</si>
  <si>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</si>
  <si>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</si>
  <si>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</si>
  <si>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</si>
  <si>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</si>
  <si>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</si>
  <si>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</si>
  <si>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</si>
  <si>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</si>
  <si>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</si>
  <si>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</si>
  <si>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</si>
  <si>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</si>
  <si>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</si>
  <si>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</si>
  <si>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</si>
  <si>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</si>
  <si>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</si>
  <si>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</si>
  <si>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</si>
  <si>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</si>
  <si>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</si>
  <si>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</si>
  <si>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</si>
  <si>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</si>
  <si>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</si>
  <si>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</si>
  <si>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</si>
  <si>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</si>
  <si>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</si>
  <si>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</si>
  <si>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</si>
  <si>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</si>
  <si>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</si>
  <si>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</si>
  <si>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</si>
  <si>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</si>
  <si>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</si>
  <si>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</si>
  <si>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</si>
  <si>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</si>
  <si>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</si>
  <si>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</si>
  <si>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</si>
  <si>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</si>
  <si>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</si>
  <si>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</si>
  <si>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</si>
  <si>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</si>
  <si>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</si>
  <si>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</si>
  <si>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</si>
  <si>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</si>
  <si>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</si>
  <si>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</si>
  <si>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</si>
  <si>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</si>
  <si>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</si>
  <si>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</si>
  <si>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</si>
  <si>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</si>
  <si>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</si>
  <si>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</si>
  <si>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</si>
  <si>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</si>
  <si>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</si>
  <si>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</si>
  <si>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</si>
  <si>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</si>
  <si>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</si>
  <si>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</si>
  <si>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</si>
  <si>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</si>
  <si>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</si>
  <si>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</si>
  <si>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</si>
  <si>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</si>
  <si>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</si>
  <si>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</si>
  <si>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</si>
  <si>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</si>
  <si>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</si>
  <si>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</si>
  <si>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</si>
  <si>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</si>
  <si>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</si>
  <si>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</si>
  <si>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</si>
  <si>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</si>
  <si>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</si>
  <si>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</si>
  <si>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</si>
  <si>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</si>
  <si>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</si>
  <si>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</si>
  <si>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</si>
  <si>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</si>
  <si>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</si>
  <si>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</si>
  <si>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</si>
  <si>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</si>
  <si>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</si>
  <si>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</si>
  <si>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</si>
  <si>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</si>
  <si>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</si>
  <si>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</si>
  <si>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</si>
  <si>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</si>
  <si>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</si>
  <si>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</si>
  <si>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</si>
  <si>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</si>
  <si>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</si>
  <si>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</si>
  <si>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</si>
  <si>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</si>
  <si>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</si>
  <si>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</si>
  <si>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</si>
  <si>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</si>
  <si>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</si>
  <si>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</si>
  <si>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</si>
  <si>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</si>
  <si>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</si>
  <si>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</si>
  <si>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</si>
  <si>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</si>
  <si>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</si>
  <si>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</si>
  <si>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</si>
  <si>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</si>
  <si>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</si>
  <si>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</si>
  <si>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</si>
  <si>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</si>
  <si>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</si>
  <si>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</si>
  <si>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</si>
  <si>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</si>
  <si>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</si>
  <si>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</si>
  <si>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</si>
  <si>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</si>
  <si>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</si>
  <si>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</si>
  <si>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</si>
  <si>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</si>
  <si>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</si>
  <si>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</si>
  <si>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</si>
  <si>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</si>
  <si>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</si>
  <si>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</si>
  <si>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</si>
  <si>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</si>
  <si>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</si>
  <si>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</si>
  <si>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</si>
  <si>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</si>
  <si>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</si>
  <si>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</si>
  <si>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</si>
  <si>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</si>
  <si>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</si>
  <si>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</si>
  <si>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</si>
  <si>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</si>
  <si>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</si>
  <si>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</si>
  <si>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</si>
  <si>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</si>
  <si>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</si>
  <si>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</si>
  <si>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</si>
  <si>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</si>
  <si>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</si>
  <si>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</si>
  <si>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</si>
  <si>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</si>
  <si>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</si>
  <si>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</si>
  <si>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</si>
  <si>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</si>
  <si>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</si>
  <si>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</si>
  <si>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</si>
  <si>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</si>
  <si>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</si>
  <si>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</si>
  <si>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</si>
  <si>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</si>
  <si>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</si>
  <si>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</si>
  <si>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</si>
  <si>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</si>
  <si>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</si>
  <si>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</si>
  <si>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</si>
  <si>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</si>
  <si>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</si>
  <si>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</si>
  <si>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</si>
  <si>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</si>
  <si>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</si>
  <si>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</si>
  <si>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</si>
  <si>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</si>
  <si>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</si>
  <si>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</si>
  <si>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</si>
  <si>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</si>
  <si>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</si>
  <si>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</si>
  <si>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</si>
  <si>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</si>
  <si>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</si>
  <si>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</si>
  <si>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</si>
  <si>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</si>
  <si>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</si>
  <si>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</si>
  <si>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</si>
  <si>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</si>
  <si>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</si>
  <si>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</si>
  <si>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</si>
  <si>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</si>
  <si>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</si>
  <si>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</si>
  <si>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</si>
  <si>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</si>
  <si>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</si>
  <si>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</si>
  <si>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</si>
  <si>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</si>
  <si>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</si>
  <si>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</si>
  <si>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</si>
  <si>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</si>
  <si>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</si>
  <si>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</si>
  <si>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</si>
  <si>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</si>
  <si>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</si>
  <si>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</si>
  <si>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</si>
  <si>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</si>
  <si>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</si>
  <si>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</si>
  <si>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</si>
  <si>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</si>
  <si>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</si>
  <si>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</si>
  <si>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</si>
  <si>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</si>
  <si>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</si>
  <si>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</si>
  <si>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</si>
  <si>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</si>
  <si>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</si>
  <si>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</si>
  <si>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</si>
  <si>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</si>
  <si>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</si>
  <si>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</si>
  <si>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</si>
  <si>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</si>
  <si>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</si>
  <si>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</si>
  <si>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</si>
  <si>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</si>
  <si>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</si>
  <si>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</si>
  <si>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</si>
  <si>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</si>
  <si>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</si>
  <si>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</si>
  <si>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</si>
  <si>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</si>
  <si>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</si>
  <si>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</si>
  <si>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</si>
  <si>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</si>
  <si>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</si>
  <si>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</si>
  <si>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</si>
  <si>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</si>
  <si>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</si>
  <si>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</si>
  <si>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</si>
  <si>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</si>
  <si>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</si>
  <si>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</si>
  <si>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</si>
  <si>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</si>
  <si>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</si>
  <si>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</si>
  <si>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</si>
  <si>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</si>
  <si>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</si>
  <si>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</si>
  <si>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</si>
  <si>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</si>
  <si>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</si>
  <si>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</si>
  <si>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</si>
  <si>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</si>
  <si>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</si>
  <si>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</si>
  <si>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</si>
  <si>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</si>
  <si>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</si>
  <si>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</si>
  <si>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</si>
  <si>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</si>
  <si>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</si>
  <si>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</si>
  <si>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</si>
  <si>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</si>
  <si>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</si>
  <si>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</si>
  <si>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</si>
  <si>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</si>
  <si>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</si>
  <si>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</si>
  <si>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</si>
  <si>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</si>
  <si>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</si>
  <si>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</si>
  <si>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</si>
  <si>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</si>
  <si>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</si>
  <si>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</si>
  <si>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</si>
  <si>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</si>
  <si>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</si>
  <si>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</si>
  <si>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</si>
  <si>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</si>
  <si>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</si>
  <si>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</si>
  <si>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</si>
  <si>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</si>
  <si>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</si>
  <si>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</si>
  <si>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</si>
  <si>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</si>
  <si>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</si>
  <si>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</si>
  <si>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</si>
  <si>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</si>
  <si>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</si>
  <si>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</si>
  <si>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</si>
  <si>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</si>
  <si>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</si>
  <si>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</si>
  <si>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</si>
  <si>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</si>
  <si>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</si>
  <si>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</si>
  <si>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</si>
  <si>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</si>
  <si>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</si>
  <si>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</si>
  <si>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</si>
  <si>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</si>
  <si>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</si>
  <si>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</si>
  <si>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</si>
  <si>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</si>
  <si>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</si>
  <si>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</si>
  <si>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</si>
  <si>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</si>
  <si>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</si>
  <si>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</si>
  <si>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</si>
  <si>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</si>
  <si>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</si>
  <si>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</si>
  <si>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</si>
  <si>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</si>
  <si>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</si>
  <si>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</si>
  <si>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</si>
  <si>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</si>
  <si>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</si>
  <si>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</si>
  <si>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</si>
  <si>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</si>
  <si>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</si>
  <si>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</si>
  <si>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</si>
  <si>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</si>
  <si>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</si>
  <si>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</si>
  <si>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</si>
  <si>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</si>
  <si>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</si>
  <si>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</si>
  <si>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</si>
  <si>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</si>
  <si>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</si>
  <si>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</si>
  <si>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</si>
  <si>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</si>
  <si>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</si>
  <si>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</si>
  <si>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</si>
  <si>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</si>
  <si>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</si>
  <si>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</si>
  <si>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</si>
  <si>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</si>
  <si>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</si>
  <si>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</si>
  <si>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</si>
  <si>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</si>
  <si>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</si>
  <si>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</si>
  <si>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</si>
  <si>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</si>
  <si>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</si>
  <si>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</si>
  <si>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</si>
  <si>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</si>
  <si>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</si>
  <si>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</si>
  <si>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</si>
  <si>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</si>
  <si>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</si>
  <si>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</si>
  <si>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</si>
  <si>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</si>
  <si>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</si>
  <si>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</si>
  <si>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</si>
  <si>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</si>
  <si>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</si>
  <si>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</si>
  <si>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</si>
  <si>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</si>
  <si>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</si>
  <si>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</si>
  <si>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</si>
  <si>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</si>
  <si>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</si>
  <si>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</si>
  <si>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</si>
  <si>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</si>
  <si>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</si>
  <si>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</si>
  <si>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</si>
  <si>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</si>
  <si>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</si>
  <si>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</si>
  <si>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</si>
  <si>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</si>
  <si>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</si>
  <si>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</si>
  <si>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</si>
  <si>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</si>
  <si>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</si>
  <si>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</si>
  <si>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</si>
  <si>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</si>
  <si>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</si>
  <si>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</si>
  <si>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</si>
  <si>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</si>
  <si>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</si>
  <si>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</si>
  <si>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</si>
  <si>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</si>
  <si>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</si>
  <si>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</si>
  <si>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</si>
  <si>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</si>
  <si>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</si>
  <si>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</si>
  <si>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</si>
  <si>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</si>
  <si>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</si>
  <si>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</si>
  <si>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</si>
  <si>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</si>
  <si>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</si>
  <si>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</si>
  <si>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</si>
  <si>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</si>
  <si>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</si>
  <si>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</si>
  <si>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</si>
  <si>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</si>
  <si>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</si>
  <si>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</si>
  <si>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</si>
  <si>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</si>
  <si>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</si>
  <si>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</si>
  <si>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</si>
  <si>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</si>
  <si>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</si>
  <si>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</si>
  <si>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</si>
  <si>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</si>
  <si>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</si>
  <si>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</si>
  <si>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</si>
  <si>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</si>
  <si>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</si>
  <si>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</si>
  <si>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</si>
  <si>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</si>
  <si>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</si>
  <si>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</si>
  <si>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</si>
  <si>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</si>
  <si>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</si>
  <si>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</si>
  <si>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</si>
  <si>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</si>
  <si>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</si>
  <si>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</si>
  <si>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</si>
  <si>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</si>
  <si>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</si>
  <si>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</si>
  <si>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</si>
  <si>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</si>
  <si>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</si>
  <si>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</si>
  <si>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</si>
  <si>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</si>
  <si>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</si>
  <si>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</si>
  <si>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</si>
  <si>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</si>
  <si>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</si>
  <si>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</si>
  <si>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</si>
  <si>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</si>
  <si>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</si>
  <si>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</si>
  <si>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</si>
  <si>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</si>
  <si>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</si>
  <si>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</si>
  <si>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</si>
  <si>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</si>
  <si>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</si>
  <si>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</si>
  <si>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</si>
  <si>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</si>
  <si>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</si>
  <si>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</si>
  <si>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</si>
  <si>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</si>
  <si>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</si>
  <si>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</si>
  <si>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</si>
  <si>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</si>
  <si>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</si>
  <si>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</si>
  <si>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</si>
  <si>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</si>
  <si>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</si>
  <si>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</si>
  <si>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</si>
  <si>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</si>
  <si>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</si>
  <si>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</si>
  <si>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</si>
  <si>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</si>
  <si>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</si>
  <si>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</si>
  <si>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</si>
  <si>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</si>
  <si>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</si>
  <si>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</si>
  <si>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</si>
  <si>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</si>
  <si>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</si>
  <si>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</si>
  <si>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</si>
  <si>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</si>
  <si>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</si>
  <si>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</si>
  <si>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</si>
  <si>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</si>
  <si>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</si>
  <si>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</si>
  <si>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</si>
  <si>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</si>
  <si>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</si>
  <si>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</si>
  <si>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</si>
  <si>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</si>
  <si>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</si>
  <si>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</si>
  <si>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</si>
  <si>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</si>
  <si>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</si>
  <si>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</si>
  <si>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</si>
  <si>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</si>
  <si>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</si>
  <si>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</si>
  <si>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</si>
  <si>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</si>
  <si>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</si>
  <si>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</si>
  <si>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</si>
  <si>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</si>
  <si>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</si>
  <si>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</si>
  <si>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</si>
  <si>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</si>
  <si>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</si>
  <si>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</si>
  <si>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</si>
  <si>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</si>
  <si>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</si>
  <si>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</si>
  <si>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</si>
  <si>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</si>
  <si>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</si>
  <si>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</si>
  <si>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</si>
  <si>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</si>
  <si>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</si>
  <si>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</si>
  <si>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</si>
  <si>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</si>
  <si>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</si>
  <si>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</si>
  <si>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</si>
  <si>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</si>
  <si>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</si>
  <si>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</si>
  <si>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</si>
  <si>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</si>
  <si>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</si>
  <si>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</si>
  <si>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</si>
  <si>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</si>
  <si>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</si>
  <si>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</si>
  <si>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</si>
  <si>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</si>
  <si>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</si>
  <si>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</si>
  <si>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</si>
  <si>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</si>
  <si>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</si>
  <si>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</si>
  <si>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</si>
  <si>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</si>
  <si>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</si>
  <si>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</si>
  <si>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</si>
  <si>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</si>
  <si>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</si>
  <si>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</si>
  <si>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</si>
  <si>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</si>
  <si>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</si>
  <si>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</si>
  <si>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</si>
  <si>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</si>
  <si>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</si>
  <si>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</si>
  <si>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</si>
  <si>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</si>
  <si>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</si>
  <si>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</si>
  <si>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</si>
  <si>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</si>
  <si>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</si>
  <si>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</si>
  <si>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</si>
  <si>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</si>
  <si>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</si>
  <si>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</si>
  <si>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</si>
  <si>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</si>
  <si>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</si>
  <si>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</si>
  <si>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</si>
  <si>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</si>
  <si>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</si>
  <si>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</si>
  <si>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</si>
  <si>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</si>
  <si>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</si>
  <si>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</si>
  <si>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</si>
  <si>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</si>
  <si>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</si>
  <si>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</si>
  <si>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</si>
  <si>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</si>
  <si>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</si>
  <si>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</si>
  <si>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</si>
  <si>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</si>
  <si>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</si>
  <si>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</si>
  <si>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</si>
  <si>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</si>
  <si>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</si>
  <si>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</si>
  <si>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</si>
  <si>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</si>
  <si>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</si>
  <si>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</si>
  <si>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</si>
  <si>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</si>
  <si>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</si>
  <si>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</si>
  <si>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</si>
  <si>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</si>
  <si>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</si>
  <si>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</si>
  <si>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</si>
  <si>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</si>
  <si>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</si>
  <si>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</si>
  <si>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</si>
  <si>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</si>
  <si>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</si>
  <si>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</si>
  <si>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</si>
  <si>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</si>
  <si>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</si>
  <si>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</si>
  <si>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</si>
  <si>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</si>
  <si>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</si>
  <si>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</si>
  <si>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</si>
  <si>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</si>
  <si>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</si>
  <si>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</si>
  <si>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</si>
  <si>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</si>
  <si>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</si>
  <si>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</si>
  <si>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</si>
  <si>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</si>
  <si>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</si>
  <si>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</si>
  <si>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</si>
  <si>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</si>
  <si>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</si>
  <si>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</si>
  <si>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</si>
  <si>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</si>
  <si>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</si>
  <si>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</si>
  <si>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</si>
  <si>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</si>
  <si>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</si>
  <si>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</si>
  <si>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</si>
  <si>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</si>
  <si>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</si>
  <si>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</si>
  <si>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</si>
  <si>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</si>
  <si>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</si>
  <si>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</si>
  <si>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</si>
  <si>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</si>
  <si>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</si>
  <si>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</si>
  <si>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</si>
  <si>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</si>
  <si>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</si>
  <si>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</si>
  <si>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</si>
  <si>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</si>
  <si>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</si>
  <si>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</si>
  <si>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</si>
  <si>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</si>
  <si>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</si>
  <si>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</si>
  <si>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</si>
  <si>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</si>
  <si>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</si>
  <si>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</si>
  <si>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</si>
  <si>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</si>
  <si>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</si>
  <si>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</si>
  <si>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</si>
  <si>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</si>
  <si>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</si>
  <si>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</si>
  <si>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</si>
  <si>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</si>
  <si>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</si>
  <si>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</si>
  <si>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</si>
  <si>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</si>
  <si>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</si>
  <si>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</si>
  <si>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</si>
  <si>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</si>
  <si>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</si>
  <si>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</si>
  <si>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</si>
  <si>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</si>
  <si>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</si>
  <si>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</si>
  <si>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</si>
  <si>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</si>
  <si>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</si>
  <si>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</si>
  <si>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</si>
  <si>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</si>
  <si>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</si>
  <si>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</si>
  <si>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</si>
  <si>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</si>
  <si>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</si>
  <si>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</si>
  <si>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</si>
  <si>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</si>
  <si>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</si>
  <si>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</si>
  <si>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</si>
  <si>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</si>
  <si>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</si>
  <si>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</si>
  <si>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</si>
  <si>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</si>
  <si>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</si>
  <si>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</si>
  <si>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</si>
  <si>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</si>
  <si>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</si>
  <si>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</si>
  <si>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</si>
  <si>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</si>
  <si>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</si>
  <si>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</si>
  <si>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</si>
  <si>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</si>
  <si>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</si>
  <si>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</si>
  <si>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</si>
  <si>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</si>
  <si>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</si>
  <si>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</si>
  <si>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</si>
  <si>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</si>
  <si>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</si>
  <si>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</si>
  <si>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</si>
  <si>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</si>
  <si>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</si>
  <si>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</si>
  <si>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</si>
  <si>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</si>
  <si>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</si>
  <si>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</si>
  <si>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</si>
  <si>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</si>
  <si>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</si>
  <si>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</si>
  <si>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</si>
  <si>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</si>
  <si>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</si>
  <si>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</si>
  <si>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</si>
  <si>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</si>
  <si>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</si>
  <si>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</si>
  <si>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</si>
  <si>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</si>
  <si>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</si>
  <si>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</si>
  <si>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</si>
  <si>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</si>
  <si>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</si>
  <si>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</si>
  <si>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</si>
  <si>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</si>
  <si>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</si>
  <si>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</si>
  <si>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</si>
  <si>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</si>
  <si>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</si>
  <si>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</si>
  <si>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</si>
  <si>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</si>
  <si>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</si>
  <si>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</si>
  <si>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</si>
  <si>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</si>
  <si>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</si>
  <si>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</si>
  <si>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</si>
  <si>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</si>
  <si>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</si>
  <si>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</si>
  <si>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</si>
  <si>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</si>
  <si>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</si>
  <si>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</si>
  <si>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</si>
  <si>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</si>
  <si>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</si>
  <si>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</si>
  <si>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</si>
  <si>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</si>
  <si>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</si>
  <si>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</si>
  <si>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</si>
  <si>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</si>
  <si>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</si>
  <si>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</si>
  <si>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</si>
  <si>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</si>
  <si>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</si>
  <si>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</si>
  <si>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</si>
  <si>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</si>
  <si>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</si>
  <si>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</si>
  <si>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</si>
  <si>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</si>
  <si>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</si>
  <si>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</si>
  <si>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</si>
  <si>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</si>
  <si>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</si>
  <si>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</si>
  <si>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</si>
  <si>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</si>
  <si>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</si>
  <si>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</si>
  <si>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</si>
  <si>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</si>
  <si>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</si>
  <si>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</si>
  <si>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</si>
  <si>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</si>
  <si>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</si>
  <si>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</si>
  <si>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</si>
  <si>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</si>
  <si>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</si>
  <si>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</si>
  <si>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</si>
  <si>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</si>
  <si>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</si>
  <si>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</si>
  <si>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</si>
  <si>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</si>
  <si>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</si>
  <si>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</si>
  <si>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</si>
  <si>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</si>
  <si>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</si>
  <si>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</si>
  <si>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</si>
  <si>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</si>
  <si>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</si>
  <si>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</si>
  <si>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</si>
  <si>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</si>
  <si>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</si>
  <si>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</si>
  <si>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</si>
  <si>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</si>
  <si>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</si>
  <si>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</si>
  <si>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</si>
  <si>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</si>
  <si>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</si>
  <si>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</si>
  <si>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</si>
  <si>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</si>
  <si>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</si>
  <si>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</si>
  <si>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</si>
  <si>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</si>
  <si>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</si>
  <si>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</si>
  <si>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</si>
  <si>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</si>
  <si>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</si>
  <si>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</si>
  <si>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</si>
  <si>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</si>
  <si>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</si>
  <si>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</si>
  <si>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</si>
  <si>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</si>
  <si>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</si>
  <si>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</si>
  <si>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</si>
  <si>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</si>
  <si>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</si>
  <si>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</si>
  <si>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</si>
  <si>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</si>
  <si>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</si>
  <si>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</si>
  <si>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</si>
  <si>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</si>
  <si>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</si>
  <si>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</si>
  <si>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</si>
  <si>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</si>
  <si>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</si>
  <si>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</si>
  <si>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</si>
  <si>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</si>
  <si>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</si>
  <si>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</si>
  <si>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</si>
  <si>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</si>
  <si>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</si>
  <si>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</si>
  <si>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</si>
  <si>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</si>
  <si>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</si>
  <si>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</si>
  <si>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</si>
  <si>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</si>
  <si>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</si>
  <si>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</si>
  <si>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</si>
  <si>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</si>
  <si>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</si>
  <si>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</si>
  <si>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</si>
  <si>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</si>
  <si>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</si>
  <si>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</si>
  <si>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</si>
  <si>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</si>
  <si>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</si>
  <si>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</si>
  <si>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</si>
  <si>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</si>
  <si>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</si>
  <si>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</si>
  <si>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</si>
  <si>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</si>
  <si>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</si>
  <si>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</si>
  <si>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</si>
  <si>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</si>
  <si>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</si>
  <si>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</si>
  <si>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</si>
  <si>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</si>
  <si>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</si>
  <si>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</si>
  <si>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</si>
  <si>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</si>
  <si>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</si>
  <si>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</si>
  <si>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</si>
  <si>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</si>
  <si>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</si>
  <si>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</si>
  <si>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</si>
  <si>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</si>
  <si>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</si>
  <si>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</si>
  <si>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</si>
  <si>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</si>
  <si>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</si>
  <si>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</si>
  <si>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</si>
  <si>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</si>
  <si>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</si>
  <si>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</si>
  <si>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</si>
  <si>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</si>
  <si>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</si>
  <si>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</si>
  <si>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</si>
  <si>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</si>
  <si>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</si>
  <si>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</si>
  <si>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</si>
  <si>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</si>
  <si>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</si>
  <si>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</si>
  <si>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</si>
  <si>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</si>
  <si>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</si>
  <si>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</si>
  <si>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</si>
  <si>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</si>
  <si>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</si>
  <si>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</si>
  <si>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</si>
  <si>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</si>
  <si>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</si>
  <si>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</si>
  <si>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</si>
  <si>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</si>
  <si>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</si>
  <si>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</si>
  <si>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</si>
  <si>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</si>
  <si>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</si>
  <si>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</si>
  <si>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</si>
  <si>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</si>
  <si>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</si>
  <si>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</si>
  <si>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</si>
  <si>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</si>
  <si>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</si>
  <si>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</si>
  <si>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</si>
  <si>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</si>
  <si>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</si>
  <si>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</si>
  <si>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</si>
  <si>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</si>
  <si>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</si>
  <si>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</si>
  <si>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</si>
  <si>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</si>
  <si>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</si>
  <si>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</si>
  <si>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</si>
  <si>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</si>
  <si>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</si>
  <si>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</si>
  <si>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</si>
  <si>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</si>
  <si>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</si>
  <si>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</si>
  <si>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</si>
  <si>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</si>
  <si>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</si>
  <si>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</si>
  <si>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</si>
  <si>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</si>
  <si>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</si>
  <si>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</si>
  <si>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</si>
  <si>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</si>
  <si>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</si>
  <si>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</si>
  <si>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</si>
  <si>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</si>
  <si>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</si>
  <si>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</si>
  <si>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</si>
  <si>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</si>
  <si>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</si>
  <si>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</si>
  <si>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</si>
  <si>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</si>
  <si>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</si>
  <si>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</si>
  <si>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</si>
  <si>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</si>
  <si>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</si>
  <si>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</si>
  <si>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</si>
  <si>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</si>
  <si>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</si>
  <si>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</si>
  <si>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</si>
  <si>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</si>
  <si>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</si>
  <si>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</si>
  <si>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</si>
  <si>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</si>
  <si>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</si>
  <si>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</si>
  <si>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</si>
  <si>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</si>
  <si>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</si>
  <si>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</si>
  <si>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</si>
  <si>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</si>
  <si>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</si>
  <si>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</si>
  <si>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</si>
  <si>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</si>
  <si>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</si>
  <si>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</si>
  <si>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</si>
  <si>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</si>
  <si>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</si>
  <si>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</si>
  <si>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</si>
  <si>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</si>
  <si>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</si>
  <si>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</si>
  <si>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</si>
  <si>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</si>
  <si>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</si>
  <si>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</si>
  <si>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</si>
  <si>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</si>
  <si>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</si>
  <si>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</si>
  <si>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</si>
  <si>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</si>
  <si>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</si>
  <si>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</si>
  <si>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</si>
  <si>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</si>
  <si>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</si>
  <si>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</si>
  <si>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</si>
  <si>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</si>
  <si>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</si>
  <si>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</si>
  <si>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</si>
  <si>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</si>
  <si>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</si>
  <si>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</si>
  <si>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</si>
  <si>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</si>
  <si>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</si>
  <si>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</si>
  <si>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</si>
  <si>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</si>
  <si>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</si>
  <si>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</si>
  <si>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</si>
  <si>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</si>
  <si>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</si>
  <si>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</si>
  <si>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</si>
  <si>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</si>
  <si>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</si>
  <si>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</si>
  <si>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</si>
  <si>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</si>
  <si>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</si>
  <si>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</si>
  <si>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</si>
  <si>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</si>
  <si>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</si>
  <si>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</si>
  <si>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</si>
  <si>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</si>
  <si>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</si>
  <si>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</si>
  <si>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</si>
  <si>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</si>
  <si>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</si>
  <si>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</si>
  <si>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</si>
  <si>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</si>
  <si>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</si>
  <si>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</si>
  <si>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</si>
  <si>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</si>
  <si>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</si>
  <si>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</si>
  <si>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</si>
  <si>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</si>
  <si>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</si>
  <si>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</si>
  <si>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</si>
  <si>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</si>
  <si>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</si>
  <si>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</si>
  <si>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</si>
  <si>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</si>
  <si>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</si>
  <si>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</si>
  <si>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</si>
  <si>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</si>
  <si>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</si>
  <si>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</si>
  <si>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</si>
  <si>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</si>
  <si>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</si>
  <si>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</si>
  <si>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</si>
  <si>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</si>
  <si>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</si>
  <si>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</si>
  <si>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</si>
  <si>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</si>
  <si>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</si>
  <si>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</si>
  <si>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</si>
  <si>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</si>
  <si>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</si>
  <si>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</si>
  <si>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</si>
  <si>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</si>
  <si>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</si>
  <si>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</si>
  <si>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</si>
  <si>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</si>
  <si>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</si>
  <si>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</si>
  <si>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</si>
  <si>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</si>
  <si>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</si>
  <si>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</si>
  <si>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</si>
  <si>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</si>
  <si>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</si>
  <si>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</si>
  <si>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</si>
  <si>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</si>
  <si>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</si>
  <si>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</si>
  <si>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</si>
  <si>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</si>
  <si>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</si>
  <si>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</si>
  <si>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</si>
  <si>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</si>
  <si>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</si>
  <si>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</si>
  <si>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</si>
  <si>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</si>
  <si>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</si>
  <si>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</si>
  <si>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</si>
  <si>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</si>
  <si>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</si>
  <si>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</si>
  <si>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</si>
  <si>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</si>
  <si>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</si>
  <si>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</si>
  <si>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</si>
  <si>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</si>
  <si>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</si>
  <si>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</si>
  <si>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</si>
  <si>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</si>
  <si>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</si>
  <si>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</si>
  <si>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</si>
  <si>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</si>
  <si>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</si>
  <si>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</si>
  <si>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</si>
  <si>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</si>
  <si>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</si>
  <si>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</si>
  <si>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</si>
  <si>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</si>
  <si>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</si>
  <si>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</si>
  <si>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</si>
  <si>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</si>
  <si>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</si>
  <si>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</si>
  <si>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</si>
  <si>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</si>
  <si>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</si>
  <si>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</si>
  <si>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</si>
  <si>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</si>
  <si>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</si>
  <si>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</si>
  <si>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</si>
  <si>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</si>
  <si>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</si>
  <si>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</si>
  <si>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</si>
  <si>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</si>
  <si>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</si>
  <si>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</si>
  <si>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</si>
  <si>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</si>
  <si>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</si>
  <si>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</si>
  <si>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</si>
  <si>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</si>
  <si>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</si>
  <si>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</si>
  <si>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</si>
  <si>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</si>
  <si>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</si>
  <si>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</si>
  <si>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</si>
  <si>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</si>
  <si>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</si>
  <si>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</si>
  <si>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</si>
  <si>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</si>
  <si>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</si>
  <si>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</si>
  <si>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</si>
  <si>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</si>
  <si>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</si>
  <si>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</si>
  <si>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</si>
  <si>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</si>
  <si>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</si>
  <si>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</si>
  <si>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</si>
  <si>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</si>
  <si>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</si>
  <si>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</si>
  <si>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</si>
  <si>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</si>
  <si>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</si>
  <si>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</si>
  <si>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</si>
  <si>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</si>
  <si>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</si>
  <si>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</si>
  <si>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</si>
  <si>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</si>
  <si>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</si>
  <si>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</si>
  <si>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</si>
  <si>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</si>
  <si>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</si>
  <si>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</si>
  <si>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</si>
  <si>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</si>
  <si>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</si>
  <si>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</si>
  <si>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</si>
  <si>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</si>
  <si>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</si>
  <si>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</si>
  <si>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</si>
  <si>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</si>
  <si>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</si>
  <si>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</si>
  <si>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</si>
  <si>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</si>
  <si>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</si>
  <si>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</si>
  <si>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</si>
  <si>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</si>
  <si>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</si>
  <si>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</si>
  <si>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</si>
  <si>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</si>
  <si>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</si>
  <si>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</si>
  <si>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</si>
  <si>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</si>
  <si>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</si>
  <si>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</si>
  <si>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</si>
  <si>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</si>
  <si>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</si>
  <si>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</si>
  <si>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</si>
  <si>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</si>
  <si>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</si>
  <si>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</si>
  <si>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</si>
  <si>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</si>
  <si>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</si>
  <si>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</si>
  <si>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</si>
  <si>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</si>
  <si>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</si>
  <si>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</si>
  <si>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</si>
  <si>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</si>
  <si>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</si>
  <si>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</si>
  <si>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</si>
  <si>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</si>
  <si>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</si>
  <si>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</si>
  <si>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</si>
  <si>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</si>
  <si>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</si>
  <si>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</si>
  <si>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</si>
  <si>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</si>
  <si>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</si>
  <si>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</si>
  <si>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</si>
  <si>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</si>
  <si>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</si>
  <si>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</si>
  <si>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</si>
  <si>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</si>
  <si>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</si>
  <si>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</si>
  <si>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</si>
  <si>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</si>
  <si>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</si>
  <si>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</si>
  <si>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</si>
  <si>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</si>
  <si>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</si>
  <si>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</si>
  <si>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</si>
  <si>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</si>
  <si>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</si>
  <si>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</si>
  <si>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</si>
  <si>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</si>
  <si>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</si>
  <si>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</si>
  <si>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</si>
  <si>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</si>
  <si>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</si>
  <si>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</si>
  <si>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</si>
  <si>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</si>
  <si>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</si>
  <si>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</si>
  <si>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</si>
  <si>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</si>
  <si>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</si>
  <si>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</si>
  <si>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</si>
  <si>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</si>
  <si>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</si>
  <si>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</si>
  <si>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</si>
  <si>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</si>
  <si>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</si>
  <si>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</si>
  <si>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</si>
  <si>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</si>
  <si>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</si>
  <si>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</si>
  <si>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</si>
  <si>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</si>
  <si>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</si>
  <si>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</si>
  <si>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</si>
  <si>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</si>
  <si>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</si>
  <si>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</si>
  <si>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</si>
  <si>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</si>
  <si>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</si>
  <si>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</si>
  <si>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</si>
  <si>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</si>
  <si>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</si>
  <si>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</si>
  <si>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</si>
  <si>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</si>
  <si>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</si>
  <si>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</si>
  <si>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</si>
  <si>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</si>
  <si>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</si>
  <si>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</si>
  <si>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</si>
  <si>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</si>
  <si>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</si>
  <si>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</si>
  <si>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</si>
  <si>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</si>
  <si>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</si>
  <si>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</si>
  <si>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</si>
  <si>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</si>
  <si>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</si>
  <si>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</si>
  <si>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</si>
  <si>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</si>
  <si>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</si>
  <si>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</si>
  <si>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</si>
  <si>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</si>
  <si>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</si>
  <si>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</si>
  <si>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</si>
  <si>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</si>
  <si>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</si>
  <si>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</si>
  <si>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</si>
  <si>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</si>
  <si>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</si>
  <si>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</si>
  <si>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</si>
  <si>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</si>
  <si>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</si>
  <si>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</si>
  <si>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</si>
  <si>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</si>
  <si>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</si>
  <si>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</si>
  <si>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</si>
  <si>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</si>
  <si>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</si>
  <si>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</si>
  <si>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</si>
  <si>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</si>
  <si>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</si>
  <si>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</si>
  <si>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</si>
  <si>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</si>
  <si>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</si>
  <si>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</si>
  <si>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</si>
  <si>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</si>
  <si>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</si>
  <si>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</si>
  <si>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</si>
  <si>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</si>
  <si>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</si>
  <si>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</si>
  <si>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</si>
  <si>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</si>
  <si>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</si>
  <si>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</si>
  <si>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</si>
  <si>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</si>
  <si>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</si>
  <si>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</si>
  <si>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</si>
  <si>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</si>
  <si>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</si>
  <si>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</si>
  <si>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</si>
  <si>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</si>
  <si>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</si>
  <si>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</si>
  <si>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</si>
  <si>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</si>
  <si>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</si>
  <si>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</si>
  <si>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</si>
  <si>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</si>
  <si>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</si>
  <si>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</si>
  <si>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</si>
  <si>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</si>
  <si>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</si>
  <si>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</si>
  <si>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</si>
  <si>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</si>
  <si>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</si>
  <si>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</si>
  <si>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</si>
  <si>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</si>
  <si>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</si>
  <si>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</si>
  <si>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</si>
  <si>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</si>
  <si>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</si>
  <si>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</si>
  <si>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</si>
  <si>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</si>
  <si>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</si>
  <si>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</si>
  <si>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</si>
  <si>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</si>
  <si>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</si>
  <si>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</si>
  <si>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</si>
  <si>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</si>
  <si>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</si>
  <si>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</si>
  <si>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</si>
  <si>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</si>
  <si>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</si>
  <si>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</si>
  <si>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</si>
  <si>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</si>
  <si>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</si>
  <si>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</si>
  <si>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</si>
  <si>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</si>
  <si>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</si>
  <si>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</si>
  <si>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</si>
  <si>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</si>
  <si>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</si>
  <si>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</si>
  <si>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</si>
  <si>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</si>
  <si>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</si>
  <si>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</si>
  <si>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</si>
  <si>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</si>
  <si>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</si>
  <si>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</si>
  <si>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</si>
  <si>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</si>
  <si>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</si>
  <si>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</si>
  <si>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</si>
  <si>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</si>
  <si>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</si>
  <si>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</si>
  <si>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</si>
  <si>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</si>
  <si>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</si>
  <si>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</si>
  <si>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</si>
  <si>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</si>
  <si>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</si>
  <si>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</si>
  <si>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</si>
  <si>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</si>
  <si>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</si>
  <si>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</si>
  <si>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</si>
  <si>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</si>
  <si>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</si>
  <si>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</si>
  <si>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</si>
  <si>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</si>
  <si>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</si>
  <si>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</si>
  <si>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</si>
  <si>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</si>
  <si>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</si>
  <si>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</si>
  <si>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</si>
  <si>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</si>
  <si>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</si>
  <si>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</si>
  <si>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</si>
  <si>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</si>
  <si>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</si>
  <si>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</si>
  <si>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</si>
  <si>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</si>
  <si>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</si>
  <si>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</si>
  <si>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</si>
  <si>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</si>
  <si>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</si>
  <si>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</si>
  <si>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</si>
  <si>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</si>
  <si>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</si>
  <si>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</si>
  <si>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</si>
  <si>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</si>
  <si>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</si>
  <si>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</si>
  <si>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</si>
  <si>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</si>
  <si>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</si>
  <si>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</si>
  <si>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</si>
  <si>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</si>
  <si>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</si>
  <si>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</si>
  <si>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</si>
  <si>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</si>
  <si>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</si>
  <si>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</si>
  <si>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</si>
  <si>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</si>
  <si>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</si>
  <si>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</si>
  <si>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</si>
  <si>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</si>
  <si>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</si>
  <si>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</si>
  <si>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</si>
  <si>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</si>
  <si>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</si>
  <si>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</si>
  <si>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</si>
  <si>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</si>
  <si>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</si>
  <si>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</si>
  <si>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</si>
  <si>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</si>
  <si>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</si>
  <si>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</si>
  <si>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</si>
  <si>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</si>
  <si>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</si>
  <si>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</si>
  <si>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</si>
  <si>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</si>
  <si>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</si>
  <si>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</si>
  <si>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</si>
  <si>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</si>
  <si>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</si>
  <si>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</si>
  <si>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</si>
  <si>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</si>
  <si>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</si>
  <si>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</si>
  <si>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</si>
  <si>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</si>
  <si>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</si>
  <si>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</si>
  <si>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</si>
  <si>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</si>
  <si>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</si>
  <si>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</si>
  <si>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</si>
  <si>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</si>
  <si>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</si>
  <si>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</si>
  <si>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</si>
  <si>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</si>
  <si>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</si>
  <si>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</si>
  <si>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</si>
  <si>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</si>
  <si>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</si>
  <si>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</si>
  <si>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</si>
  <si>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</si>
  <si>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</si>
  <si>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</si>
  <si>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</si>
  <si>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</si>
  <si>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</si>
  <si>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</si>
  <si>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</si>
  <si>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</si>
  <si>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</si>
  <si>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</si>
  <si>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</si>
  <si>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</si>
  <si>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</si>
  <si>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</si>
  <si>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</si>
  <si>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</si>
  <si>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</si>
  <si>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</si>
  <si>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</si>
  <si>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</si>
  <si>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</si>
  <si>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</si>
  <si>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</si>
  <si>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</si>
  <si>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</si>
  <si>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</si>
  <si>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</si>
  <si>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</si>
  <si>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</si>
  <si>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</si>
  <si>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</si>
  <si>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</si>
  <si>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</si>
  <si>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</si>
  <si>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</si>
  <si>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</si>
  <si>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</si>
  <si>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</si>
  <si>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</si>
  <si>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</si>
  <si>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</si>
  <si>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</si>
  <si>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</si>
  <si>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</si>
  <si>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</si>
  <si>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</si>
  <si>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</si>
  <si>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</si>
  <si>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</si>
  <si>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</si>
  <si>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</si>
  <si>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</si>
  <si>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</si>
  <si>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</si>
  <si>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</si>
  <si>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</si>
  <si>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</si>
  <si>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</si>
  <si>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</si>
  <si>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</si>
  <si>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</si>
  <si>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</si>
  <si>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</si>
  <si>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</si>
  <si>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</si>
  <si>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</si>
  <si>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</si>
  <si>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</si>
  <si>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</si>
  <si>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</si>
  <si>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</si>
  <si>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</si>
  <si>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</si>
  <si>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</si>
  <si>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</si>
  <si>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</si>
  <si>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</si>
  <si>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</si>
  <si>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</si>
  <si>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</si>
  <si>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</si>
  <si>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</si>
  <si>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</si>
  <si>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</si>
  <si>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</si>
  <si>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</si>
  <si>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</si>
  <si>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</si>
  <si>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</si>
  <si>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</si>
  <si>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</si>
  <si>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</si>
  <si>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</si>
  <si>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</si>
  <si>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</si>
  <si>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</si>
  <si>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</si>
  <si>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</si>
  <si>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</si>
  <si>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</si>
  <si>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</si>
  <si>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</si>
  <si>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</si>
  <si>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</si>
  <si>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</si>
  <si>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</si>
  <si>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</si>
  <si>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</si>
  <si>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</si>
  <si>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</si>
  <si>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</si>
  <si>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</si>
  <si>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</si>
  <si>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</si>
  <si>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</si>
  <si>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</si>
  <si>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</si>
  <si>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</si>
  <si>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</si>
  <si>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</si>
  <si>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</si>
  <si>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</si>
  <si>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</si>
  <si>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</si>
  <si>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</si>
  <si>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</si>
  <si>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</si>
  <si>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</si>
  <si>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</si>
  <si>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</si>
  <si>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</si>
  <si>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</si>
  <si>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</si>
  <si>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</si>
  <si>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</si>
  <si>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</si>
  <si>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</si>
  <si>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</si>
  <si>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</si>
  <si>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</si>
  <si>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</si>
  <si>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</si>
  <si>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</si>
  <si>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</si>
  <si>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</si>
  <si>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</si>
  <si>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</si>
  <si>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</si>
  <si>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</si>
  <si>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</si>
  <si>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</si>
  <si>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</si>
  <si>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</si>
  <si>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</si>
  <si>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</si>
  <si>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</si>
  <si>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</si>
  <si>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</si>
  <si>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</si>
  <si>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</si>
  <si>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</si>
  <si>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</si>
  <si>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</si>
  <si>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</si>
  <si>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</si>
  <si>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</si>
  <si>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</si>
  <si>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</si>
  <si>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</si>
  <si>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</si>
  <si>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</si>
  <si>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</si>
  <si>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</si>
  <si>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</si>
  <si>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</si>
  <si>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</si>
  <si>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</si>
  <si>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</si>
  <si>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</si>
  <si>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</si>
  <si>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</si>
  <si>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</si>
  <si>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</si>
  <si>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</si>
  <si>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</si>
  <si>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</si>
  <si>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</si>
  <si>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</si>
  <si>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</si>
  <si>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</si>
  <si>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</si>
  <si>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</si>
  <si>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</si>
  <si>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</si>
  <si>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</si>
  <si>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</si>
  <si>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</si>
  <si>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</si>
  <si>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</si>
  <si>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</si>
  <si>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</si>
  <si>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</si>
  <si>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</si>
  <si>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</si>
  <si>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</si>
  <si>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</si>
  <si>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</si>
  <si>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</si>
  <si>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</si>
  <si>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</si>
  <si>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</si>
  <si>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</si>
  <si>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</si>
  <si>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</si>
  <si>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</si>
  <si>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</si>
  <si>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</si>
  <si>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</si>
  <si>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</si>
  <si>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</si>
  <si>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</si>
  <si>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</si>
  <si>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</si>
  <si>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</si>
  <si>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</si>
  <si>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</si>
  <si>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</si>
  <si>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</si>
  <si>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</si>
  <si>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</si>
  <si>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</si>
  <si>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</si>
  <si>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</si>
  <si>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</si>
  <si>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</si>
  <si>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</si>
  <si>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</si>
  <si>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</si>
  <si>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</si>
  <si>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</si>
  <si>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</si>
  <si>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</si>
  <si>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</si>
  <si>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</si>
  <si>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</si>
  <si>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</si>
  <si>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</si>
  <si>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</si>
  <si>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</si>
  <si>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</si>
  <si>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</si>
  <si>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</si>
  <si>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</si>
  <si>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</si>
  <si>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</si>
  <si>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</si>
  <si>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</si>
  <si>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</si>
  <si>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</si>
  <si>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</si>
  <si>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</si>
  <si>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</si>
  <si>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</si>
  <si>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</si>
  <si>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</si>
  <si>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</si>
  <si>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</si>
  <si>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</si>
  <si>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</si>
  <si>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</si>
  <si>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</si>
  <si>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</si>
  <si>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</si>
  <si>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</si>
  <si>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</si>
  <si>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</si>
  <si>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</si>
  <si>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</si>
  <si>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</si>
  <si>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</si>
  <si>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</si>
  <si>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</si>
  <si>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</si>
  <si>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</si>
  <si>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</si>
  <si>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</si>
  <si>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</si>
  <si>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</si>
  <si>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</si>
  <si>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</si>
  <si>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</si>
  <si>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</si>
  <si>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</si>
  <si>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</si>
  <si>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</si>
  <si>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</si>
  <si>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</si>
  <si>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</si>
  <si>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</si>
  <si>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</si>
  <si>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</si>
  <si>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</si>
  <si>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</si>
  <si>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</si>
  <si>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</si>
  <si>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</si>
  <si>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</si>
  <si>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</si>
  <si>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</si>
  <si>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</si>
  <si>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</si>
  <si>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</si>
  <si>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</si>
  <si>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</si>
  <si>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</si>
  <si>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</si>
  <si>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</si>
  <si>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</si>
  <si>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</si>
  <si>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</si>
  <si>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</si>
  <si>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</si>
  <si>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</si>
  <si>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</si>
  <si>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</si>
  <si>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</si>
  <si>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</si>
  <si>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</si>
  <si>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</si>
  <si>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</si>
  <si>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</si>
  <si>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</si>
  <si>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</si>
  <si>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</si>
  <si>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</si>
  <si>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</si>
  <si>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</si>
  <si>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</si>
  <si>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</si>
  <si>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</si>
  <si>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</si>
  <si>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</si>
  <si>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</si>
  <si>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</si>
  <si>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</si>
  <si>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</si>
  <si>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</si>
  <si>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</si>
  <si>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</si>
  <si>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</si>
  <si>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</si>
  <si>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</si>
  <si>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</si>
  <si>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</si>
  <si>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</si>
  <si>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</si>
  <si>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</si>
  <si>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</si>
  <si>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</si>
  <si>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</si>
  <si>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</si>
  <si>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</si>
  <si>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</si>
  <si>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</si>
  <si>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</si>
  <si>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</si>
  <si>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</si>
  <si>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</si>
  <si>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</si>
  <si>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</si>
  <si>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</si>
  <si>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</si>
  <si>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</si>
  <si>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</si>
  <si>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</si>
  <si>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</si>
  <si>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</si>
  <si>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</si>
  <si>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</si>
  <si>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</si>
  <si>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</si>
  <si>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</si>
  <si>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</si>
  <si>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</si>
  <si>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</si>
  <si>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</si>
  <si>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</si>
  <si>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</si>
  <si>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</si>
  <si>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</si>
  <si>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</si>
  <si>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</si>
  <si>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</si>
  <si>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</si>
  <si>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</si>
  <si>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</si>
  <si>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</si>
  <si>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</si>
  <si>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</si>
  <si>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</si>
  <si>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</si>
  <si>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</si>
  <si>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</si>
  <si>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</si>
  <si>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</si>
  <si>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</si>
  <si>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</si>
  <si>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</si>
  <si>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</si>
  <si>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</si>
  <si>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</si>
  <si>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</si>
  <si>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</si>
  <si>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</si>
  <si>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</si>
  <si>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</si>
  <si>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</si>
  <si>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</si>
  <si>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</si>
  <si>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</si>
  <si>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</si>
  <si>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</si>
  <si>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</si>
  <si>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</si>
  <si>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</si>
  <si>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</si>
  <si>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</si>
  <si>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</si>
  <si>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</si>
  <si>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</si>
  <si>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</si>
  <si>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</si>
  <si>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</si>
  <si>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</si>
  <si>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</si>
  <si>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</si>
  <si>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</si>
  <si>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</si>
  <si>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</si>
  <si>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</si>
  <si>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</si>
  <si>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</si>
  <si>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</si>
  <si>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</si>
  <si>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</si>
  <si>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</si>
  <si>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</si>
  <si>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</si>
  <si>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</si>
  <si>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</si>
  <si>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</si>
  <si>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</si>
  <si>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</si>
  <si>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</si>
  <si>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</si>
  <si>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</si>
  <si>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</si>
  <si>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</si>
  <si>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</si>
  <si>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</si>
  <si>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</si>
  <si>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</si>
  <si>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</si>
  <si>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</si>
  <si>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</si>
  <si>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</si>
  <si>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</si>
  <si>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</si>
  <si>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</si>
  <si>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</si>
  <si>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</si>
  <si>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</si>
  <si>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</si>
  <si>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</si>
  <si>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</si>
  <si>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</si>
  <si>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</si>
  <si>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</si>
  <si>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</si>
  <si>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</si>
  <si>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</si>
  <si>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</si>
  <si>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</si>
  <si>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</si>
  <si>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</si>
  <si>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</si>
  <si>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</si>
  <si>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</si>
  <si>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</si>
  <si>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</si>
  <si>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</si>
  <si>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</si>
  <si>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</si>
  <si>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</si>
  <si>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</si>
  <si>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</si>
  <si>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</si>
  <si>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</si>
  <si>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</si>
  <si>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</si>
  <si>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</si>
  <si>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</si>
  <si>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</si>
  <si>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</si>
  <si>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</si>
  <si>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</si>
  <si>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</si>
  <si>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</si>
  <si>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</si>
  <si>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</si>
  <si>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</si>
  <si>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</si>
  <si>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</si>
  <si>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</si>
  <si>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</si>
  <si>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</si>
  <si>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</si>
  <si>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</si>
  <si>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</si>
  <si>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</si>
  <si>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</si>
  <si>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</si>
  <si>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</si>
  <si>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</si>
  <si>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</si>
  <si>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</si>
  <si>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</si>
  <si>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</si>
  <si>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</si>
  <si>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</si>
  <si>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</si>
  <si>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</si>
  <si>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</si>
  <si>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</si>
  <si>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</si>
  <si>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</si>
  <si>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</si>
  <si>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</si>
  <si>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</si>
  <si>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</si>
  <si>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</si>
  <si>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</si>
  <si>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</si>
  <si>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</si>
  <si>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</si>
  <si>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</si>
  <si>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</si>
  <si>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</si>
  <si>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</si>
  <si>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</si>
  <si>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</si>
  <si>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</si>
  <si>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</si>
  <si>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</si>
  <si>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</si>
  <si>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</si>
  <si>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</si>
  <si>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</si>
  <si>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</si>
  <si>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</si>
  <si>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</si>
  <si>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</si>
  <si>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</si>
  <si>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</si>
  <si>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</si>
  <si>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</si>
  <si>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</si>
  <si>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</si>
  <si>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</si>
  <si>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</si>
  <si>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</si>
  <si>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</si>
  <si>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</si>
  <si>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</si>
  <si>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</si>
  <si>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</si>
  <si>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</si>
  <si>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</si>
  <si>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</si>
  <si>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</si>
  <si>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</si>
  <si>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</si>
  <si>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</si>
  <si>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</si>
  <si>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</si>
  <si>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</si>
  <si>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</si>
  <si>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</si>
  <si>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</si>
  <si>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</si>
  <si>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</si>
  <si>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</si>
  <si>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</si>
  <si>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</si>
  <si>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</si>
  <si>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</si>
  <si>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</si>
  <si>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</si>
  <si>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</si>
  <si>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</si>
  <si>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</si>
  <si>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</si>
  <si>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</si>
  <si>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</si>
  <si>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</si>
  <si>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</si>
  <si>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</si>
  <si>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</si>
  <si>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</si>
  <si>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</si>
  <si>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</si>
  <si>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</si>
  <si>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</si>
  <si>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</si>
  <si>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</si>
  <si>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</si>
  <si>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</si>
  <si>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</si>
  <si>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</si>
  <si>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</si>
  <si>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</si>
  <si>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</si>
  <si>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</si>
  <si>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</si>
  <si>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</si>
  <si>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</si>
  <si>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</si>
  <si>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</si>
  <si>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</si>
  <si>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</si>
  <si>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</si>
  <si>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</si>
  <si>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</si>
  <si>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</si>
  <si>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</si>
  <si>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</si>
  <si>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</si>
  <si>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</si>
  <si>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</si>
  <si>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</si>
  <si>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</si>
  <si>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</si>
  <si>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</si>
  <si>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</si>
  <si>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</si>
  <si>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</si>
  <si>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</si>
  <si>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</si>
  <si>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</si>
  <si>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</si>
  <si>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</si>
  <si>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</si>
  <si>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</si>
  <si>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</si>
  <si>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</si>
  <si>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</si>
  <si>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</si>
  <si>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</si>
  <si>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</si>
  <si>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</si>
  <si>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</si>
  <si>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</si>
  <si>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</si>
  <si>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</si>
  <si>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</si>
  <si>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</si>
  <si>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</si>
  <si>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</si>
  <si>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</si>
  <si>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</si>
  <si>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</si>
  <si>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</si>
  <si>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</si>
  <si>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</si>
  <si>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</si>
  <si>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</si>
  <si>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</si>
  <si>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</si>
  <si>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</si>
  <si>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</si>
  <si>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</si>
  <si>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</si>
  <si>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</si>
  <si>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</si>
  <si>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</si>
  <si>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</si>
  <si>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</si>
  <si>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</si>
  <si>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</si>
  <si>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</si>
  <si>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</si>
  <si>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</si>
  <si>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</si>
  <si>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</si>
  <si>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</si>
  <si>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</si>
  <si>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</si>
  <si>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</si>
  <si>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</si>
  <si>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</si>
  <si>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</si>
  <si>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</si>
  <si>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</si>
  <si>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</si>
  <si>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</si>
  <si>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</si>
  <si>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</si>
  <si>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</si>
  <si>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</si>
  <si>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</si>
  <si>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</si>
  <si>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</si>
  <si>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</si>
  <si>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</si>
  <si>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</si>
  <si>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</si>
  <si>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</si>
  <si>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</si>
  <si>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</si>
  <si>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</si>
  <si>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</si>
  <si>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</si>
  <si>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</si>
  <si>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</si>
  <si>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</si>
  <si>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</si>
  <si>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</si>
  <si>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</si>
  <si>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</si>
  <si>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</si>
  <si>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</si>
  <si>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</si>
  <si>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</si>
  <si>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</si>
  <si>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</si>
  <si>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</si>
  <si>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</si>
  <si>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</si>
  <si>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</si>
  <si>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</si>
  <si>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</si>
  <si>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</si>
  <si>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</si>
  <si>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</si>
  <si>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</si>
  <si>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</si>
  <si>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</si>
  <si>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</si>
  <si>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</si>
  <si>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</si>
  <si>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</si>
  <si>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</si>
  <si>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</si>
  <si>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</si>
  <si>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</si>
  <si>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</si>
  <si>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</si>
  <si>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</si>
  <si>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</si>
  <si>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</si>
  <si>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</si>
  <si>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</si>
  <si>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</si>
  <si>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</si>
  <si>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</si>
  <si>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</si>
  <si>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</si>
  <si>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</si>
  <si>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</si>
  <si>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</si>
  <si>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</si>
  <si>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</si>
  <si>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</si>
  <si>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</si>
  <si>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</si>
  <si>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</si>
  <si>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</si>
  <si>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</si>
  <si>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</si>
  <si>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</si>
  <si>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</si>
  <si>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</si>
  <si>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</si>
  <si>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</si>
  <si>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</si>
  <si>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</si>
  <si>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</si>
  <si>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</si>
  <si>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</si>
  <si>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</si>
  <si>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</si>
  <si>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</si>
  <si>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</si>
  <si>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</si>
  <si>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</si>
  <si>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</si>
  <si>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</si>
  <si>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</si>
  <si>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</si>
  <si>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</si>
  <si>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</si>
  <si>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</si>
  <si>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</si>
  <si>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</si>
  <si>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</si>
  <si>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</si>
  <si>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</si>
  <si>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</si>
  <si>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</si>
  <si>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</si>
  <si>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</si>
  <si>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</si>
  <si>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</si>
  <si>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</si>
  <si>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</si>
  <si>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</si>
  <si>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</si>
  <si>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</si>
  <si>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</si>
  <si>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</si>
  <si>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</si>
  <si>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</si>
  <si>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</si>
  <si>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</si>
  <si>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</si>
  <si>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</si>
  <si>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</si>
  <si>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</si>
  <si>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</si>
  <si>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</si>
  <si>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</si>
  <si>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</si>
  <si>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</si>
  <si>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</si>
  <si>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</si>
  <si>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</si>
  <si>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</si>
  <si>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</si>
  <si>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</si>
  <si>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</si>
  <si>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</si>
  <si>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</si>
  <si>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</si>
  <si>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</si>
  <si>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</si>
  <si>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</si>
  <si>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</si>
  <si>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</si>
  <si>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</si>
  <si>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</si>
  <si>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</si>
  <si>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</si>
  <si>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</si>
  <si>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</si>
  <si>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</si>
  <si>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</si>
  <si>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</si>
  <si>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</si>
  <si>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</si>
  <si>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</si>
  <si>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</si>
  <si>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</si>
  <si>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</si>
  <si>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</si>
  <si>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</si>
  <si>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</si>
  <si>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</si>
  <si>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</si>
  <si>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</si>
  <si>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</si>
  <si>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</si>
  <si>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</si>
  <si>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</si>
  <si>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</si>
  <si>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</si>
  <si>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</si>
  <si>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</si>
  <si>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</si>
  <si>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</si>
  <si>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</si>
  <si>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</si>
  <si>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</si>
  <si>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</si>
  <si>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</si>
  <si>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</si>
  <si>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</si>
  <si>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</si>
  <si>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</si>
  <si>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</si>
  <si>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</si>
  <si>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</si>
  <si>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</si>
  <si>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</si>
  <si>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</si>
  <si>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</si>
  <si>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</si>
  <si>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</si>
  <si>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</si>
  <si>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</si>
  <si>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</si>
  <si>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</si>
  <si>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</si>
  <si>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</si>
  <si>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</si>
  <si>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</si>
  <si>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</si>
  <si>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</si>
  <si>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</si>
  <si>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</si>
  <si>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</si>
  <si>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</si>
  <si>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</si>
  <si>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</si>
  <si>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</si>
  <si>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</si>
  <si>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</si>
  <si>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</si>
  <si>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</si>
  <si>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</si>
  <si>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</si>
  <si>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</si>
  <si>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</si>
  <si>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</si>
  <si>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</si>
  <si>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</si>
  <si>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</si>
  <si>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</si>
  <si>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</si>
  <si>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</si>
  <si>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</si>
  <si>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</si>
  <si>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</si>
  <si>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</si>
  <si>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</si>
  <si>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</si>
  <si>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</si>
  <si>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</si>
  <si>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</si>
  <si>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</si>
  <si>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</si>
  <si>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</si>
  <si>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</si>
  <si>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</si>
  <si>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</si>
  <si>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</si>
  <si>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</si>
  <si>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</si>
  <si>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</si>
  <si>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</si>
  <si>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</si>
  <si>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</si>
  <si>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</si>
  <si>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</si>
  <si>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</si>
  <si>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</si>
  <si>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</si>
  <si>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</si>
  <si>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</si>
  <si>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</si>
  <si>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</si>
  <si>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</si>
  <si>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</si>
  <si>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</si>
  <si>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</si>
  <si>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</si>
  <si>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</si>
  <si>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</si>
  <si>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</si>
  <si>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</si>
  <si>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</si>
  <si>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</si>
  <si>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</si>
  <si>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</si>
  <si>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</si>
  <si>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</si>
  <si>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</si>
  <si>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</si>
  <si>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</si>
  <si>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</si>
  <si>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</si>
  <si>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</si>
  <si>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</si>
  <si>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</si>
  <si>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</si>
  <si>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</si>
  <si>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</si>
  <si>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</si>
  <si>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</si>
  <si>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</si>
  <si>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</si>
  <si>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</si>
  <si>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</si>
  <si>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</si>
  <si>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</si>
  <si>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</si>
  <si>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</si>
  <si>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</si>
  <si>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</si>
  <si>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</si>
  <si>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</si>
  <si>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</si>
  <si>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</si>
  <si>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</si>
  <si>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</si>
  <si>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</si>
  <si>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</si>
  <si>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</si>
  <si>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</si>
  <si>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</si>
  <si>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</si>
  <si>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</si>
  <si>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</si>
  <si>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</si>
  <si>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</si>
  <si>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</si>
  <si>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</si>
  <si>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</si>
  <si>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</si>
  <si>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</si>
  <si>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</si>
  <si>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</si>
  <si>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</si>
  <si>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</si>
  <si>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</si>
  <si>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</si>
  <si>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</si>
  <si>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</si>
  <si>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</si>
  <si>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</si>
  <si>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</si>
  <si>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</si>
  <si>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</si>
  <si>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</si>
  <si>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</si>
  <si>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</si>
  <si>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</si>
  <si>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</si>
  <si>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</si>
  <si>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</si>
  <si>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</si>
  <si>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</si>
  <si>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</si>
  <si>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</si>
  <si>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</si>
  <si>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</si>
  <si>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</si>
  <si>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</si>
  <si>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</si>
  <si>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</si>
  <si>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</si>
  <si>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</si>
  <si>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</si>
  <si>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</si>
  <si>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</si>
  <si>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</si>
  <si>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</si>
  <si>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</si>
  <si>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</si>
  <si>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</si>
  <si>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</si>
  <si>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</si>
  <si>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</si>
  <si>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</si>
  <si>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</si>
  <si>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</si>
  <si>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</si>
  <si>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</si>
  <si>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</si>
  <si>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</si>
  <si>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</si>
  <si>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</si>
  <si>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</si>
  <si>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</si>
  <si>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</si>
  <si>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</si>
  <si>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</si>
  <si>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</si>
  <si>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</si>
  <si>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</si>
  <si>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</si>
  <si>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</si>
  <si>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</si>
  <si>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</si>
  <si>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</si>
  <si>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</si>
  <si>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</si>
  <si>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</si>
  <si>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</si>
  <si>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</si>
  <si>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</si>
  <si>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</si>
  <si>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</si>
  <si>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</si>
  <si>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</si>
  <si>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</si>
  <si>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</si>
  <si>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</si>
  <si>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</si>
  <si>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</si>
  <si>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</si>
  <si>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</si>
  <si>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</si>
  <si>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</si>
  <si>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</si>
  <si>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</si>
  <si>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</si>
  <si>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</si>
  <si>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</si>
  <si>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</si>
  <si>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</si>
  <si>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</si>
  <si>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</si>
  <si>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</si>
  <si>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</si>
  <si>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</si>
  <si>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</si>
  <si>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</si>
  <si>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</si>
  <si>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</si>
  <si>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</si>
  <si>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</si>
  <si>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</si>
  <si>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</si>
  <si>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</si>
  <si>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</si>
  <si>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</si>
  <si>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</si>
  <si>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</si>
  <si>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</si>
  <si>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</si>
  <si>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</si>
  <si>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</si>
  <si>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</si>
  <si>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</si>
  <si>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</si>
  <si>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</si>
  <si>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</si>
  <si>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</si>
  <si>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</si>
  <si>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</si>
  <si>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</si>
  <si>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</si>
  <si>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</si>
  <si>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</si>
  <si>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</si>
  <si>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</si>
  <si>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</si>
  <si>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</si>
  <si>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</si>
  <si>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</si>
  <si>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</si>
  <si>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</si>
  <si>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</si>
  <si>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</si>
  <si>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</si>
  <si>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</si>
  <si>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</si>
  <si>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</si>
  <si>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</si>
  <si>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</si>
  <si>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</si>
  <si>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</si>
  <si>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</si>
  <si>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</si>
  <si>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</si>
  <si>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</si>
  <si>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</si>
  <si>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</si>
  <si>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</si>
  <si>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</si>
  <si>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</si>
  <si>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</si>
  <si>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</si>
  <si>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</si>
  <si>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</si>
  <si>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</si>
  <si>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</si>
  <si>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</si>
  <si>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</si>
  <si>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</si>
  <si>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</si>
  <si>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</si>
  <si>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</si>
  <si>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</si>
  <si>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</si>
  <si>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</si>
  <si>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</si>
  <si>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</si>
  <si>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</si>
  <si>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</si>
  <si>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</si>
  <si>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</si>
  <si>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</si>
  <si>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</si>
  <si>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</si>
  <si>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</si>
  <si>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</si>
  <si>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</si>
  <si>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</si>
  <si>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</si>
  <si>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</si>
  <si>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</si>
  <si>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</si>
  <si>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</si>
  <si>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</si>
  <si>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</si>
  <si>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</si>
  <si>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</si>
  <si>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</si>
  <si>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</si>
  <si>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</si>
  <si>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</si>
  <si>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</si>
  <si>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</si>
  <si>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</si>
  <si>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</si>
  <si>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</si>
  <si>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</si>
  <si>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</si>
  <si>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</si>
  <si>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</si>
  <si>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</si>
  <si>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</si>
  <si>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</si>
  <si>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</si>
  <si>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</si>
  <si>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</si>
  <si>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</si>
  <si>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</si>
  <si>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</si>
  <si>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</si>
  <si>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</si>
  <si>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</si>
  <si>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</si>
  <si>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</si>
  <si>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</si>
  <si>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</si>
  <si>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</si>
  <si>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</si>
  <si>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</si>
  <si>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</si>
  <si>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</si>
  <si>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</si>
  <si>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</si>
  <si>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</si>
  <si>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</si>
  <si>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</si>
  <si>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</si>
  <si>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</si>
  <si>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</si>
  <si>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</si>
  <si>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</si>
  <si>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</si>
  <si>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</si>
  <si>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</si>
  <si>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</si>
  <si>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</si>
  <si>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</si>
  <si>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</si>
  <si>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</si>
  <si>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</si>
  <si>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</si>
  <si>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</si>
  <si>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</si>
  <si>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</si>
  <si>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</si>
  <si>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</si>
  <si>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</si>
  <si>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</si>
  <si>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</si>
  <si>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</si>
  <si>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</si>
  <si>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</si>
  <si>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</si>
  <si>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</si>
  <si>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</si>
  <si>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</si>
  <si>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</si>
  <si>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</si>
  <si>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</si>
  <si>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</si>
  <si>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</si>
  <si>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</si>
  <si>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</si>
  <si>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</si>
  <si>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</si>
  <si>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</si>
  <si>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</si>
  <si>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</si>
  <si>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</si>
  <si>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</si>
  <si>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</si>
  <si>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</si>
  <si>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</si>
  <si>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</si>
  <si>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</si>
  <si>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</si>
  <si>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</si>
  <si>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</si>
  <si>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</si>
  <si>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</si>
  <si>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</si>
  <si>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</si>
  <si>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</si>
  <si>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</si>
  <si>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</si>
  <si>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</si>
  <si>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</si>
  <si>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</si>
  <si>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</si>
  <si>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</si>
  <si>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</si>
  <si>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</si>
  <si>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</si>
  <si>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</si>
  <si>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</si>
  <si>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</si>
  <si>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</si>
  <si>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</si>
  <si>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</si>
  <si>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</si>
  <si>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</si>
  <si>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</si>
  <si>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</si>
  <si>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</si>
  <si>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</si>
  <si>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</si>
  <si>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</si>
  <si>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</si>
  <si>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</si>
  <si>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</si>
  <si>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</si>
  <si>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</si>
  <si>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</si>
  <si>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</si>
  <si>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</si>
  <si>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</si>
  <si>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</si>
  <si>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</si>
  <si>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</si>
  <si>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</si>
  <si>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</si>
  <si>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</si>
  <si>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</si>
  <si>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</si>
  <si>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</si>
  <si>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</si>
  <si>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</si>
  <si>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</si>
  <si>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</si>
  <si>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</si>
  <si>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</si>
  <si>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</si>
  <si>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</si>
  <si>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</si>
  <si>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</si>
  <si>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</si>
  <si>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</si>
  <si>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</si>
  <si>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</si>
  <si>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</si>
  <si>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</si>
  <si>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</si>
  <si>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</si>
  <si>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</si>
  <si>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</si>
  <si>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</si>
  <si>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</si>
  <si>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</si>
  <si>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</si>
  <si>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</si>
  <si>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</si>
  <si>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</si>
  <si>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</si>
  <si>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</si>
  <si>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</si>
  <si>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</si>
  <si>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</si>
  <si>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</si>
  <si>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</si>
  <si>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</si>
  <si>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</si>
  <si>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</si>
  <si>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</si>
  <si>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</si>
  <si>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</si>
  <si>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</si>
  <si>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</si>
  <si>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</si>
  <si>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</si>
  <si>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</si>
  <si>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</si>
  <si>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</si>
  <si>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</si>
  <si>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</si>
  <si>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</si>
  <si>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</si>
  <si>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</si>
  <si>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</si>
  <si>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</si>
  <si>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</si>
  <si>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</si>
  <si>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</si>
  <si>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</si>
  <si>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</si>
  <si>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</si>
  <si>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</si>
  <si>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</si>
  <si>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</si>
  <si>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</si>
  <si>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</si>
  <si>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</si>
  <si>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</si>
  <si>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</si>
  <si>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</si>
  <si>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</si>
  <si>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</si>
  <si>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</si>
  <si>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</si>
  <si>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</si>
  <si>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</si>
  <si>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</si>
  <si>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</si>
  <si>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</si>
  <si>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</si>
  <si>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</si>
  <si>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</si>
  <si>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</si>
  <si>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</si>
  <si>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</si>
  <si>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</si>
  <si>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</si>
  <si>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</si>
  <si>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</si>
  <si>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</si>
  <si>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</si>
  <si>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</si>
  <si>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</si>
  <si>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</si>
  <si>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</si>
  <si>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</si>
  <si>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</si>
  <si>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</si>
  <si>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</si>
  <si>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</si>
  <si>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</si>
  <si>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</si>
  <si>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</si>
  <si>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</si>
  <si>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</si>
  <si>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</si>
  <si>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</si>
  <si>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</si>
  <si>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</si>
  <si>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</si>
  <si>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</si>
  <si>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</si>
  <si>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</si>
  <si>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</si>
  <si>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</si>
  <si>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</si>
  <si>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</si>
  <si>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</si>
  <si>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</si>
  <si>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</si>
  <si>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</si>
  <si>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</si>
  <si>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</si>
  <si>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</si>
  <si>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</si>
  <si>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</si>
  <si>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</si>
  <si>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</si>
  <si>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</si>
  <si>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</si>
  <si>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</si>
  <si>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</si>
  <si>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</si>
  <si>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</si>
  <si>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</si>
  <si>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</si>
  <si>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</si>
  <si>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</si>
  <si>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</si>
  <si>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</si>
  <si>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</si>
  <si>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</si>
  <si>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</si>
  <si>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</si>
  <si>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</si>
  <si>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</si>
  <si>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</si>
  <si>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</si>
  <si>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</si>
  <si>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</si>
  <si>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</si>
  <si>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</si>
  <si>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</si>
  <si>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</si>
  <si>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</si>
  <si>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</si>
  <si>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</si>
  <si>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</si>
  <si>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</si>
  <si>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</si>
  <si>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</si>
  <si>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</si>
  <si>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</si>
  <si>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</si>
  <si>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</si>
  <si>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</si>
  <si>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</si>
  <si>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</si>
  <si>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</si>
  <si>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</si>
  <si>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</si>
  <si>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</si>
  <si>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</si>
  <si>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</si>
  <si>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</si>
  <si>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</si>
  <si>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</si>
  <si>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</si>
  <si>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</si>
  <si>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</si>
  <si>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</si>
  <si>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</si>
  <si>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</si>
  <si>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</si>
  <si>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</si>
  <si>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</si>
  <si>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</si>
  <si>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</si>
  <si>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</si>
  <si>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</si>
  <si>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</si>
  <si>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</si>
  <si>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</si>
  <si>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</si>
  <si>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</si>
  <si>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</si>
  <si>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</si>
  <si>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</si>
  <si>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</si>
  <si>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</si>
  <si>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</si>
  <si>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</si>
  <si>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</si>
  <si>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</si>
  <si>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</si>
  <si>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</si>
  <si>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</si>
  <si>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</si>
  <si>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</si>
  <si>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</si>
  <si>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</si>
  <si>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</si>
  <si>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</si>
  <si>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</si>
  <si>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</si>
  <si>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</si>
  <si>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</si>
  <si>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</si>
  <si>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</si>
  <si>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</si>
  <si>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</si>
  <si>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</si>
  <si>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</si>
  <si>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</si>
  <si>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</si>
  <si>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</si>
  <si>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</si>
  <si>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</si>
  <si>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</si>
  <si>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</si>
  <si>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</si>
  <si>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</si>
  <si>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</si>
  <si>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</si>
  <si>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</si>
  <si>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</si>
  <si>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</si>
  <si>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</si>
  <si>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</si>
  <si>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</si>
  <si>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</si>
  <si>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</si>
  <si>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</si>
  <si>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</si>
  <si>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</si>
  <si>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</si>
  <si>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</si>
  <si>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</si>
  <si>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</si>
  <si>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</si>
  <si>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</si>
  <si>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</si>
  <si>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</si>
  <si>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</si>
  <si>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</si>
  <si>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</si>
  <si>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</si>
  <si>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</si>
  <si>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</si>
  <si>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</si>
  <si>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</si>
  <si>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</si>
  <si>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</si>
  <si>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</si>
  <si>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</si>
  <si>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</si>
  <si>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</si>
  <si>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</si>
  <si>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</si>
  <si>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</si>
  <si>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</si>
  <si>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</si>
  <si>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</si>
  <si>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</si>
  <si>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</si>
  <si>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</si>
  <si>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</si>
  <si>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</si>
  <si>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</si>
  <si>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</si>
  <si>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</si>
  <si>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</si>
  <si>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</si>
  <si>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</si>
  <si>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</si>
  <si>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</si>
  <si>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</si>
  <si>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</si>
  <si>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</si>
  <si>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</si>
  <si>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</si>
  <si>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</si>
  <si>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</si>
  <si>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</si>
  <si>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</si>
  <si>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</si>
  <si>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</si>
  <si>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</si>
  <si>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</si>
  <si>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</si>
  <si>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</si>
  <si>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</si>
  <si>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</si>
  <si>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</si>
  <si>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</si>
  <si>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</si>
  <si>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</si>
  <si>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</si>
  <si>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</si>
  <si>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</si>
  <si>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</si>
  <si>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</si>
  <si>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</si>
  <si>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</si>
  <si>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</si>
  <si>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</si>
  <si>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</si>
  <si>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</si>
  <si>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</si>
  <si>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</si>
  <si>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</si>
  <si>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</si>
  <si>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</si>
  <si>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</si>
  <si>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</si>
  <si>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</si>
  <si>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</si>
  <si>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</si>
  <si>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</si>
  <si>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</si>
  <si>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</si>
  <si>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</si>
  <si>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</si>
  <si>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</si>
  <si>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</si>
  <si>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</si>
  <si>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</si>
  <si>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</si>
  <si>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</si>
  <si>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</si>
  <si>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</si>
  <si>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</si>
  <si>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</si>
  <si>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</si>
  <si>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</si>
  <si>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</si>
  <si>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</si>
  <si>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</si>
  <si>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</si>
  <si>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</si>
  <si>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</si>
  <si>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</si>
  <si>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</si>
  <si>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</si>
  <si>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</si>
  <si>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</si>
  <si>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</si>
  <si>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</si>
  <si>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</si>
  <si>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</si>
  <si>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</si>
  <si>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</si>
  <si>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</si>
  <si>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</si>
  <si>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</si>
  <si>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</si>
  <si>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</si>
  <si>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</si>
  <si>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</si>
  <si>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</si>
  <si>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</si>
  <si>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</si>
  <si>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</si>
  <si>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</si>
  <si>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</si>
  <si>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</si>
  <si>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</si>
  <si>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</si>
  <si>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</si>
  <si>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</si>
  <si>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</si>
  <si>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</si>
  <si>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</si>
  <si>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</si>
  <si>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</si>
  <si>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</si>
  <si>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</si>
  <si>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</si>
  <si>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</si>
  <si>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</si>
  <si>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</si>
  <si>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</si>
  <si>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</si>
  <si>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</si>
  <si>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</si>
  <si>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</si>
  <si>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</si>
  <si>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</si>
  <si>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</si>
  <si>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</si>
  <si>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</si>
  <si>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</si>
  <si>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</si>
  <si>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</si>
  <si>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</si>
  <si>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</si>
  <si>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</si>
  <si>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</si>
  <si>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</si>
  <si>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</si>
  <si>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</si>
  <si>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</si>
  <si>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</si>
  <si>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</si>
  <si>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</si>
  <si>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</si>
  <si>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</si>
  <si>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</si>
  <si>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</si>
  <si>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</si>
  <si>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</si>
  <si>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</si>
  <si>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</si>
  <si>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</si>
  <si>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</si>
  <si>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</si>
  <si>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</si>
  <si>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</si>
  <si>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</si>
  <si>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</si>
  <si>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</si>
  <si>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</si>
  <si>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</si>
  <si>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</si>
  <si>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</si>
  <si>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</si>
  <si>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</si>
  <si>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</si>
  <si>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</si>
  <si>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</si>
  <si>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</si>
  <si>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</si>
  <si>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</si>
  <si>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</si>
  <si>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</si>
  <si>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</si>
  <si>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</si>
  <si>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</si>
  <si>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</si>
  <si>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</si>
  <si>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</si>
  <si>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</si>
  <si>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</si>
  <si>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</si>
  <si>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</si>
  <si>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</si>
  <si>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</si>
  <si>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</si>
  <si>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</si>
  <si>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</si>
  <si>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</si>
  <si>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</si>
  <si>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</si>
  <si>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</si>
  <si>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</si>
  <si>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</si>
  <si>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</si>
  <si>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</si>
  <si>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</si>
  <si>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</si>
  <si>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</si>
  <si>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</si>
  <si>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</si>
  <si>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</si>
  <si>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</si>
  <si>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</si>
  <si>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</si>
  <si>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</si>
  <si>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</si>
  <si>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</si>
  <si>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</si>
  <si>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</si>
  <si>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</si>
  <si>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</si>
  <si>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</si>
  <si>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</si>
  <si>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</si>
  <si>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</si>
  <si>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</si>
  <si>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</si>
  <si>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</si>
  <si>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</si>
  <si>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</si>
  <si>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</si>
  <si>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</si>
  <si>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</si>
  <si>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</si>
  <si>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</si>
  <si>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</si>
  <si>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</si>
  <si>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</si>
  <si>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</si>
  <si>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</si>
  <si>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</si>
  <si>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</si>
  <si>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</si>
  <si>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</si>
  <si>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</si>
  <si>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</si>
  <si>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</si>
  <si>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</si>
  <si>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</si>
  <si>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</si>
  <si>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</si>
  <si>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</si>
  <si>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</si>
  <si>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</si>
  <si>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</si>
  <si>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</si>
  <si>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</si>
  <si>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</si>
  <si>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</si>
  <si>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</si>
  <si>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</si>
  <si>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</si>
  <si>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</si>
  <si>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</si>
  <si>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</si>
  <si>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</si>
  <si>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</si>
  <si>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</si>
  <si>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</si>
  <si>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</si>
  <si>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</si>
  <si>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</si>
  <si>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</si>
  <si>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</si>
  <si>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</si>
  <si>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</si>
  <si>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</si>
  <si>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</si>
  <si>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</si>
  <si>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</si>
  <si>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</si>
  <si>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</si>
  <si>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</si>
  <si>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</si>
  <si>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</si>
  <si>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</si>
  <si>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</si>
  <si>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</si>
  <si>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</si>
  <si>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</si>
  <si>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</si>
  <si>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</si>
  <si>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</si>
  <si>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</si>
  <si>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</si>
  <si>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</si>
  <si>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</si>
  <si>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</si>
  <si>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</si>
  <si>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</si>
  <si>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</si>
  <si>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</si>
  <si>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</si>
  <si>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</si>
  <si>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</si>
  <si>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</si>
  <si>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</si>
  <si>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</si>
  <si>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</si>
  <si>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</si>
  <si>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</si>
  <si>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</si>
  <si>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</si>
  <si>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</si>
  <si>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</si>
  <si>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</si>
  <si>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</si>
  <si>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</si>
  <si>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</si>
  <si>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</si>
  <si>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</si>
  <si>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</si>
  <si>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</si>
  <si>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</si>
  <si>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</si>
  <si>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</si>
  <si>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</si>
  <si>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</si>
  <si>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</si>
  <si>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</si>
  <si>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</si>
  <si>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</si>
  <si>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</si>
  <si>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</si>
  <si>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</si>
  <si>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</si>
  <si>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</si>
  <si>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</si>
  <si>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</si>
  <si>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</si>
  <si>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</si>
  <si>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</si>
  <si>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</si>
  <si>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</si>
  <si>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</si>
  <si>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</si>
  <si>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</si>
  <si>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</si>
  <si>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</si>
  <si>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</si>
  <si>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</si>
  <si>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</si>
  <si>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</si>
  <si>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</si>
  <si>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</si>
  <si>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</si>
  <si>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</si>
  <si>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</si>
  <si>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</si>
  <si>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</si>
  <si>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</si>
  <si>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</si>
  <si>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</si>
  <si>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</si>
  <si>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</si>
  <si>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</si>
  <si>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</si>
  <si>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</si>
  <si>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</si>
  <si>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</si>
  <si>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</si>
  <si>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</si>
  <si>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</si>
  <si>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</si>
  <si>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</si>
  <si>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</si>
  <si>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</si>
  <si>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</si>
  <si>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</si>
  <si>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</si>
  <si>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</si>
  <si>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</si>
  <si>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</si>
  <si>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</si>
  <si>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</si>
  <si>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</si>
  <si>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</si>
  <si>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</si>
  <si>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</si>
  <si>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</si>
  <si>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</si>
  <si>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</si>
  <si>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</si>
  <si>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</si>
  <si>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</si>
  <si>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</si>
  <si>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</si>
  <si>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</si>
  <si>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</si>
  <si>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</si>
  <si>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</si>
  <si>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</si>
  <si>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</si>
  <si>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</si>
  <si>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</si>
  <si>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</si>
  <si>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</si>
  <si>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</si>
  <si>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</si>
  <si>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</si>
  <si>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</si>
  <si>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</si>
  <si>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</si>
  <si>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</si>
  <si>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</si>
  <si>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</si>
  <si>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</si>
  <si>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</si>
  <si>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</si>
  <si>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</si>
  <si>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</si>
  <si>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</si>
  <si>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</si>
  <si>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</si>
  <si>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</si>
  <si>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</si>
  <si>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</si>
  <si>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</si>
  <si>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</si>
  <si>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</si>
  <si>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</si>
  <si>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</si>
  <si>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</si>
  <si>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</si>
  <si>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</si>
  <si>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</si>
  <si>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</si>
  <si>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</si>
  <si>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</si>
  <si>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</si>
  <si>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</si>
  <si>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</si>
  <si>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</si>
  <si>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</si>
  <si>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</si>
  <si>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</si>
  <si>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</si>
  <si>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</si>
  <si>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</si>
  <si>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</si>
  <si>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</si>
  <si>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</si>
  <si>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</si>
  <si>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</si>
  <si>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</si>
  <si>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</si>
  <si>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</si>
  <si>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</si>
  <si>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</si>
  <si>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</si>
  <si>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</si>
  <si>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</si>
  <si>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</si>
  <si>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</si>
  <si>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</si>
  <si>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</si>
  <si>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</si>
  <si>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</si>
  <si>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</si>
  <si>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</si>
  <si>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</si>
  <si>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</si>
  <si>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</si>
  <si>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</si>
  <si>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</si>
  <si>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</si>
  <si>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</si>
  <si>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</si>
  <si>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</si>
  <si>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</si>
  <si>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</si>
  <si>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</si>
  <si>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</si>
  <si>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</si>
  <si>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</si>
  <si>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</si>
  <si>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</si>
  <si>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</si>
  <si>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</si>
  <si>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</si>
  <si>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</si>
  <si>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</si>
  <si>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</si>
  <si>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</si>
  <si>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</si>
  <si>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</si>
  <si>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</si>
  <si>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</si>
  <si>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</si>
  <si>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</si>
  <si>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</si>
  <si>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</si>
  <si>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</si>
  <si>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</si>
  <si>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</si>
  <si>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</si>
  <si>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</si>
  <si>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</si>
  <si>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</si>
  <si>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</si>
  <si>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</si>
  <si>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</si>
  <si>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</si>
  <si>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</si>
  <si>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</si>
  <si>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</si>
  <si>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</si>
  <si>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</si>
  <si>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</si>
  <si>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</si>
  <si>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</si>
  <si>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</si>
  <si>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</si>
  <si>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</si>
  <si>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</si>
  <si>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</si>
  <si>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</si>
  <si>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</si>
  <si>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</si>
  <si>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</si>
  <si>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</si>
  <si>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</si>
  <si>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</si>
  <si>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</si>
  <si>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</si>
  <si>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</si>
  <si>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</si>
  <si>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</si>
  <si>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</si>
  <si>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</si>
  <si>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</si>
  <si>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</si>
  <si>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</si>
  <si>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</si>
  <si>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</si>
  <si>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</si>
  <si>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</si>
  <si>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</si>
  <si>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</si>
  <si>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</si>
  <si>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</si>
  <si>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</si>
  <si>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</si>
  <si>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</si>
  <si>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</si>
  <si>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</si>
  <si>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</si>
  <si>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</si>
  <si>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</si>
  <si>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</si>
  <si>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</si>
  <si>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</si>
  <si>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</si>
  <si>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</si>
  <si>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</si>
  <si>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</si>
  <si>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</si>
  <si>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</si>
  <si>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</si>
  <si>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</si>
  <si>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</si>
  <si>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</si>
  <si>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</si>
  <si>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</si>
  <si>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</si>
  <si>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</si>
  <si>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</si>
  <si>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</si>
  <si>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</si>
  <si>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</si>
  <si>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</si>
  <si>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</si>
  <si>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</si>
  <si>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</si>
  <si>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</si>
  <si>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</si>
  <si>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</si>
  <si>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</si>
  <si>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</si>
  <si>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</si>
  <si>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</si>
  <si>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</si>
  <si>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</si>
  <si>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</si>
  <si>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</si>
  <si>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</si>
  <si>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</si>
  <si>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</si>
  <si>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</si>
  <si>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</si>
  <si>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</si>
  <si>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</si>
  <si>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</si>
  <si>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</si>
  <si>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</si>
  <si>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</si>
  <si>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</si>
  <si>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</si>
  <si>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</si>
  <si>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</si>
  <si>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</si>
  <si>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</si>
  <si>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</si>
  <si>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</si>
  <si>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</si>
  <si>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</si>
  <si>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</si>
  <si>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</si>
  <si>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</si>
  <si>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</si>
  <si>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</si>
  <si>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</si>
  <si>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</si>
  <si>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</si>
  <si>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</si>
  <si>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</si>
  <si>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</si>
  <si>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</si>
  <si>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</si>
  <si>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</si>
  <si>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</si>
  <si>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</si>
  <si>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</si>
  <si>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</si>
  <si>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</si>
  <si>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</si>
  <si>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</si>
  <si>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</si>
  <si>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</si>
  <si>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</si>
  <si>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</si>
  <si>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</si>
  <si>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</si>
  <si>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</si>
  <si>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</si>
  <si>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</si>
  <si>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</si>
  <si>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</si>
  <si>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</si>
  <si>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</si>
  <si>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</si>
  <si>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</si>
  <si>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</si>
  <si>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</si>
  <si>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</si>
  <si>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</si>
  <si>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</si>
  <si>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</si>
  <si>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</si>
  <si>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</si>
  <si>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</si>
  <si>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</si>
  <si>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</si>
  <si>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</si>
  <si>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</si>
  <si>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</si>
  <si>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</si>
  <si>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</si>
  <si>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</si>
  <si>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</si>
  <si>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</si>
  <si>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</si>
  <si>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</si>
  <si>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</si>
  <si>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</si>
  <si>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</si>
  <si>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</si>
  <si>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</si>
  <si>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</si>
  <si>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</si>
  <si>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</si>
  <si>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</si>
  <si>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</si>
  <si>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</si>
  <si>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</si>
  <si>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</si>
  <si>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</si>
  <si>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</si>
  <si>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</si>
  <si>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</si>
  <si>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</si>
  <si>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</si>
  <si>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</si>
  <si>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</si>
  <si>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</si>
  <si>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</si>
  <si>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</si>
  <si>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</si>
  <si>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</si>
  <si>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</si>
  <si>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</si>
  <si>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</si>
  <si>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</si>
  <si>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</si>
  <si>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</si>
  <si>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</si>
  <si>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</si>
  <si>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</si>
  <si>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</si>
  <si>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</si>
  <si>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</si>
  <si>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</si>
  <si>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</si>
  <si>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</si>
  <si>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</si>
  <si>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</si>
  <si>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</si>
  <si>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</si>
  <si>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</si>
  <si>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</si>
  <si>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</si>
  <si>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</si>
  <si>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</si>
  <si>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</si>
  <si>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</si>
  <si>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</si>
  <si>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</si>
  <si>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</si>
  <si>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</si>
  <si>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</si>
  <si>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</si>
  <si>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</si>
  <si>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</si>
  <si>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</si>
  <si>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</si>
  <si>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</si>
  <si>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</si>
  <si>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</si>
  <si>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</si>
  <si>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</si>
  <si>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</si>
  <si>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</si>
  <si>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</si>
  <si>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</si>
  <si>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</si>
  <si>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</si>
  <si>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</si>
  <si>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</si>
  <si>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</si>
  <si>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</si>
  <si>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</si>
  <si>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</si>
  <si>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</si>
  <si>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</si>
  <si>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</si>
  <si>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</si>
  <si>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</si>
  <si>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</si>
  <si>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</si>
  <si>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</si>
  <si>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</si>
  <si>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</si>
  <si>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</si>
  <si>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</si>
  <si>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</si>
  <si>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</si>
  <si>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</si>
  <si>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</si>
  <si>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</si>
  <si>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</si>
  <si>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</si>
  <si>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</si>
  <si>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</si>
  <si>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</si>
  <si>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</si>
  <si>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</si>
  <si>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</si>
  <si>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</si>
  <si>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</si>
  <si>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</si>
  <si>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</si>
  <si>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</si>
  <si>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</si>
  <si>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</si>
  <si>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</si>
  <si>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</si>
  <si>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</si>
  <si>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</si>
  <si>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</si>
  <si>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</si>
  <si>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</si>
  <si>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</si>
  <si>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</si>
  <si>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</si>
  <si>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</si>
  <si>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</si>
  <si>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</si>
  <si>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</si>
  <si>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</si>
  <si>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</si>
  <si>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</si>
  <si>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</si>
  <si>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</si>
  <si>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</si>
  <si>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</si>
  <si>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</si>
  <si>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</si>
  <si>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</si>
  <si>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</si>
  <si>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</si>
  <si>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</si>
  <si>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</si>
  <si>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</si>
  <si>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</si>
  <si>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</si>
  <si>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</si>
  <si>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</si>
  <si>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</si>
  <si>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</si>
  <si>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</si>
  <si>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</si>
  <si>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</si>
  <si>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</si>
  <si>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</si>
  <si>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</si>
  <si>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</si>
  <si>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</si>
  <si>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</si>
  <si>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</si>
  <si>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</si>
  <si>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</si>
  <si>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</si>
  <si>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</si>
  <si>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</si>
  <si>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</si>
  <si>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</si>
  <si>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</si>
  <si>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</si>
  <si>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</si>
  <si>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</si>
  <si>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</si>
  <si>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</si>
  <si>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</si>
  <si>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</si>
  <si>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</si>
  <si>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</si>
  <si>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</si>
  <si>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</si>
  <si>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</si>
  <si>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</si>
  <si>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</si>
  <si>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</si>
  <si>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</si>
  <si>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</si>
  <si>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</si>
  <si>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</si>
  <si>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</si>
  <si>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</si>
  <si>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</si>
  <si>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</si>
  <si>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</si>
  <si>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</si>
  <si>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</si>
  <si>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</si>
  <si>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</si>
  <si>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</si>
  <si>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</si>
  <si>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</si>
  <si>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</si>
  <si>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</si>
  <si>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</si>
  <si>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</si>
  <si>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</si>
  <si>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</si>
  <si>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</si>
  <si>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</si>
  <si>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</si>
  <si>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</si>
  <si>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</si>
  <si>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</si>
  <si>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</si>
  <si>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</si>
  <si>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</si>
  <si>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</si>
  <si>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</si>
  <si>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</si>
  <si>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</si>
  <si>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</si>
  <si>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</si>
  <si>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</si>
  <si>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</si>
  <si>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</si>
  <si>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</si>
  <si>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</si>
  <si>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</si>
  <si>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</si>
  <si>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</si>
  <si>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</si>
  <si>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</si>
  <si>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</si>
  <si>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</si>
  <si>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</si>
  <si>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</si>
  <si>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</si>
  <si>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</si>
  <si>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</si>
  <si>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</si>
  <si>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</si>
  <si>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</si>
  <si>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</si>
  <si>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</si>
  <si>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</si>
  <si>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</si>
  <si>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</si>
  <si>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</si>
  <si>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</si>
  <si>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</si>
  <si>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</si>
  <si>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</si>
  <si>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</si>
  <si>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</si>
  <si>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</si>
  <si>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</si>
  <si>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</si>
  <si>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</si>
  <si>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</si>
  <si>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</si>
  <si>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</si>
  <si>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</si>
  <si>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</si>
  <si>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</si>
  <si>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</si>
  <si>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</si>
  <si>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</si>
  <si>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</si>
  <si>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</si>
  <si>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</si>
  <si>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</si>
  <si>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</si>
  <si>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</si>
  <si>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</si>
  <si>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</si>
  <si>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</si>
  <si>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</si>
  <si>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</si>
  <si>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</si>
  <si>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</si>
  <si>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</si>
  <si>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</si>
  <si>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</si>
  <si>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</si>
  <si>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</si>
  <si>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</si>
  <si>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</si>
  <si>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</si>
  <si>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</si>
  <si>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</si>
  <si>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</si>
  <si>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</si>
  <si>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</si>
  <si>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</si>
  <si>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</si>
  <si>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</si>
  <si>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</si>
  <si>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</si>
  <si>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</si>
  <si>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</si>
  <si>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</si>
  <si>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</si>
  <si>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</si>
  <si>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</si>
  <si>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</si>
  <si>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</si>
  <si>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</si>
  <si>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</si>
  <si>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</si>
  <si>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</si>
  <si>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</si>
  <si>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</si>
  <si>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</si>
  <si>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</si>
  <si>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</si>
  <si>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</si>
  <si>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</si>
  <si>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</si>
  <si>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</si>
  <si>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</si>
  <si>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</si>
  <si>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</si>
  <si>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</si>
  <si>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</si>
  <si>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</si>
  <si>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</si>
  <si>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</si>
  <si>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</si>
  <si>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</si>
  <si>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</si>
  <si>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</si>
  <si>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</si>
  <si>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</si>
  <si>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</si>
  <si>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</si>
  <si>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</si>
  <si>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</si>
  <si>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</si>
  <si>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</si>
  <si>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</si>
  <si>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</si>
  <si>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</si>
  <si>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</si>
  <si>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</si>
  <si>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</si>
  <si>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</si>
  <si>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</si>
  <si>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</si>
  <si>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</si>
  <si>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</si>
  <si>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</si>
  <si>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</si>
  <si>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</si>
  <si>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</si>
  <si>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</si>
  <si>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</si>
  <si>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</si>
  <si>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</si>
  <si>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</si>
  <si>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</si>
  <si>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</si>
  <si>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</si>
  <si>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</si>
  <si>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</si>
  <si>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</si>
  <si>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</si>
  <si>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</si>
  <si>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</si>
  <si>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</si>
  <si>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</si>
  <si>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</si>
  <si>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</si>
  <si>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</si>
  <si>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</si>
  <si>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</si>
  <si>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</si>
  <si>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</si>
  <si>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</si>
  <si>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</si>
  <si>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</si>
  <si>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</si>
  <si>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</si>
  <si>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</si>
  <si>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</si>
  <si>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</si>
  <si>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</si>
  <si>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</si>
  <si>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</si>
  <si>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</si>
  <si>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</si>
  <si>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</si>
  <si>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</si>
  <si>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</si>
  <si>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</si>
  <si>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</si>
  <si>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</si>
  <si>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</si>
  <si>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</si>
  <si>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</si>
  <si>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</si>
  <si>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</si>
  <si>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</si>
  <si>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</si>
  <si>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</si>
  <si>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</si>
  <si>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</si>
  <si>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</si>
  <si>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</si>
  <si>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</si>
  <si>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</si>
  <si>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</si>
  <si>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</si>
  <si>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</si>
  <si>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</si>
  <si>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</si>
  <si>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</si>
  <si>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</si>
  <si>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</si>
  <si>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</si>
  <si>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</si>
  <si>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</si>
  <si>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</si>
  <si>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</si>
  <si>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</si>
  <si>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</si>
  <si>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</si>
  <si>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</si>
  <si>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</si>
  <si>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</si>
  <si>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</si>
  <si>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</si>
  <si>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</si>
  <si>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</si>
  <si>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</si>
  <si>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</si>
  <si>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</si>
  <si>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</si>
  <si>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</si>
  <si>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</si>
  <si>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</si>
  <si>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</si>
  <si>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</si>
  <si>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</si>
  <si>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</si>
  <si>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</si>
  <si>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</si>
  <si>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</si>
  <si>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</si>
  <si>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</si>
  <si>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</si>
  <si>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</si>
  <si>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</si>
  <si>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</si>
  <si>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</si>
  <si>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</si>
  <si>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</si>
  <si>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</si>
  <si>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</si>
  <si>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</si>
  <si>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</si>
  <si>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</si>
  <si>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</si>
  <si>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</si>
  <si>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</si>
  <si>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</si>
  <si>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</si>
  <si>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</si>
  <si>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</si>
  <si>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</si>
  <si>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</si>
  <si>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</si>
  <si>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</si>
  <si>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</si>
  <si>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</si>
  <si>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</si>
  <si>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</si>
  <si>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</si>
  <si>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</si>
  <si>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</si>
  <si>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</si>
  <si>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</si>
  <si>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</si>
  <si>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</si>
  <si>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</si>
  <si>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</si>
  <si>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</si>
  <si>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</si>
  <si>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</si>
  <si>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</si>
  <si>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</si>
  <si>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</si>
  <si>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</si>
  <si>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</si>
  <si>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</si>
  <si>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</si>
  <si>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</si>
  <si>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</si>
  <si>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</si>
  <si>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</si>
  <si>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</si>
  <si>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</si>
  <si>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</si>
  <si>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</si>
  <si>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</si>
  <si>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</si>
  <si>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</si>
  <si>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</si>
  <si>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</si>
  <si>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</si>
  <si>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</si>
  <si>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</si>
  <si>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</si>
  <si>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</si>
  <si>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</si>
  <si>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</si>
  <si>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</si>
  <si>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</si>
  <si>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</si>
  <si>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</si>
  <si>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</si>
  <si>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</si>
  <si>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</si>
  <si>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</si>
  <si>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</si>
  <si>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</si>
  <si>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</si>
  <si>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</si>
  <si>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</si>
  <si>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</si>
  <si>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</si>
  <si>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</si>
  <si>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</si>
  <si>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</si>
  <si>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</si>
  <si>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</si>
  <si>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</si>
  <si>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</si>
  <si>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</si>
  <si>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</si>
  <si>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</si>
  <si>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</si>
  <si>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</si>
  <si>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</si>
  <si>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</si>
  <si>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</si>
  <si>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</si>
  <si>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</si>
  <si>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</si>
  <si>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</si>
  <si>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</si>
  <si>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</si>
  <si>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</si>
  <si>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</si>
  <si>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</si>
  <si>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</si>
  <si>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</si>
  <si>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</si>
  <si>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</si>
  <si>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</si>
  <si>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</si>
  <si>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</si>
  <si>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</si>
  <si>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</si>
  <si>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</si>
  <si>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</si>
  <si>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</si>
  <si>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</si>
  <si>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</si>
  <si>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</si>
  <si>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</si>
  <si>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</si>
  <si>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</si>
  <si>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</si>
  <si>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</si>
  <si>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</si>
  <si>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</si>
  <si>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</si>
  <si>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</si>
  <si>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</si>
  <si>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</si>
  <si>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</si>
  <si>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</si>
  <si>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</si>
  <si>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</si>
  <si>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</si>
  <si>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</si>
  <si>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</si>
  <si>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</si>
  <si>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</si>
  <si>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</si>
  <si>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</si>
  <si>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</si>
  <si>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</si>
  <si>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</si>
  <si>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</si>
  <si>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</si>
  <si>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</si>
  <si>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</si>
  <si>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</si>
  <si>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</si>
  <si>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</si>
  <si>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</si>
  <si>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</si>
  <si>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</si>
  <si>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</si>
  <si>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</si>
  <si>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</si>
  <si>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</si>
  <si>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</si>
  <si>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</si>
  <si>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</si>
  <si>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</si>
  <si>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</si>
  <si>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</si>
  <si>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</si>
  <si>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</si>
  <si>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</si>
  <si>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</si>
  <si>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</si>
  <si>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</si>
  <si>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</si>
  <si>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</si>
  <si>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</si>
  <si>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</si>
  <si>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</si>
  <si>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</si>
  <si>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</si>
  <si>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</si>
  <si>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</si>
  <si>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</si>
  <si>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</si>
  <si>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</si>
  <si>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</si>
  <si>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</si>
  <si>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</si>
  <si>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</si>
  <si>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</si>
  <si>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</si>
  <si>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</si>
  <si>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</si>
  <si>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</si>
  <si>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</si>
  <si>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</si>
  <si>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</si>
  <si>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</si>
  <si>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</si>
  <si>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</si>
  <si>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</si>
  <si>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</si>
  <si>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</si>
  <si>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</si>
  <si>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</si>
  <si>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</si>
  <si>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</si>
  <si>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</si>
  <si>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</si>
  <si>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</si>
  <si>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</si>
  <si>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</si>
  <si>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</si>
  <si>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</si>
  <si>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</si>
  <si>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</si>
  <si>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</si>
  <si>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</si>
  <si>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</si>
  <si>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</si>
  <si>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</si>
  <si>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</si>
  <si>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</si>
  <si>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</si>
  <si>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</si>
  <si>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</si>
  <si>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</si>
  <si>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</si>
  <si>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</si>
  <si>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</si>
  <si>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</si>
  <si>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</si>
  <si>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</si>
  <si>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</si>
  <si>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</si>
  <si>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</si>
  <si>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</si>
  <si>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</si>
  <si>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</si>
  <si>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</si>
  <si>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</si>
  <si>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</si>
  <si>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</si>
  <si>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</si>
  <si>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</si>
  <si>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</si>
  <si>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</si>
  <si>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</si>
  <si>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</si>
  <si>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</si>
  <si>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</si>
  <si>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</si>
  <si>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</si>
  <si>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</si>
  <si>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</si>
  <si>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</si>
  <si>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</si>
  <si>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</si>
  <si>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</si>
  <si>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</si>
  <si>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</si>
  <si>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</si>
  <si>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</si>
  <si>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</si>
  <si>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</si>
  <si>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</si>
  <si>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</si>
  <si>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</si>
  <si>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</si>
  <si>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</si>
  <si>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</si>
  <si>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</si>
  <si>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</si>
  <si>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</si>
  <si>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</si>
  <si>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</si>
  <si>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</si>
  <si>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</si>
  <si>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</si>
  <si>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</si>
  <si>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</si>
  <si>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</si>
  <si>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</si>
  <si>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</si>
  <si>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</si>
  <si>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</si>
  <si>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</si>
  <si>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</si>
  <si>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</si>
  <si>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</si>
  <si>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</si>
  <si>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</si>
  <si>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</si>
  <si>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</si>
  <si>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</si>
  <si>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</si>
  <si>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</si>
  <si>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</si>
  <si>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</si>
  <si>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</si>
  <si>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</si>
  <si>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</si>
  <si>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</si>
  <si>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</si>
  <si>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</si>
  <si>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</si>
  <si>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</si>
  <si>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</si>
  <si>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</si>
  <si>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</si>
  <si>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</si>
  <si>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</si>
  <si>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</si>
  <si>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</si>
  <si>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</si>
  <si>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</si>
  <si>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</si>
  <si>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</si>
  <si>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</si>
  <si>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</si>
  <si>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</si>
  <si>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</si>
  <si>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</si>
  <si>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</si>
  <si>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</si>
  <si>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</si>
  <si>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</si>
  <si>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</si>
  <si>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</si>
  <si>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</si>
  <si>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</si>
  <si>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</si>
  <si>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</si>
  <si>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</si>
  <si>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</si>
  <si>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</si>
  <si>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</si>
  <si>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</si>
  <si>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</si>
  <si>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</si>
  <si>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</si>
  <si>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</si>
  <si>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</si>
  <si>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</si>
  <si>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</si>
  <si>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</si>
  <si>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</si>
  <si>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</si>
  <si>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</si>
  <si>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</si>
  <si>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</si>
  <si>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</si>
  <si>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</si>
  <si>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</si>
  <si>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</si>
  <si>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</si>
  <si>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</si>
  <si>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</si>
  <si>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</si>
  <si>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</si>
  <si>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</si>
  <si>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</si>
  <si>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</si>
  <si>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</si>
  <si>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</si>
  <si>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</si>
  <si>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</si>
  <si>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</si>
  <si>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</si>
  <si>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</si>
  <si>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</si>
  <si>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</si>
  <si>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</si>
  <si>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</si>
  <si>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</si>
  <si>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</si>
  <si>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</si>
  <si>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</si>
  <si>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</si>
  <si>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</si>
  <si>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</si>
  <si>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</si>
  <si>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</si>
  <si>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</si>
  <si>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</si>
  <si>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</si>
  <si>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</si>
  <si>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</si>
  <si>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</si>
  <si>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</si>
  <si>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</si>
  <si>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</si>
  <si>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</si>
  <si>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</si>
  <si>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</si>
  <si>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</si>
  <si>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</si>
  <si>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</si>
  <si>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</si>
  <si>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</si>
  <si>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</si>
  <si>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</si>
  <si>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</si>
  <si>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</si>
  <si>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</si>
  <si>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</si>
  <si>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</si>
  <si>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</si>
  <si>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</si>
  <si>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</si>
  <si>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</si>
  <si>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</si>
  <si>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</si>
  <si>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</si>
  <si>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</si>
  <si>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</si>
  <si>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</si>
  <si>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</si>
  <si>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</si>
  <si>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</si>
  <si>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</si>
  <si>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</si>
  <si>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</si>
  <si>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</si>
  <si>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</si>
  <si>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</si>
  <si>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</si>
  <si>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</si>
  <si>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</si>
  <si>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</si>
  <si>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</si>
  <si>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</si>
  <si>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</si>
  <si>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</si>
  <si>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</si>
  <si>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</si>
  <si>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</si>
  <si>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</si>
  <si>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</si>
  <si>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</si>
  <si>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</si>
  <si>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</si>
  <si>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</si>
  <si>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</si>
  <si>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</si>
  <si>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</si>
  <si>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</si>
  <si>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</si>
  <si>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</si>
  <si>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</si>
  <si>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</si>
  <si>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</si>
  <si>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</si>
  <si>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</si>
  <si>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</si>
  <si>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</si>
  <si>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</si>
  <si>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</si>
  <si>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</si>
  <si>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</si>
  <si>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</si>
  <si>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</si>
  <si>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</si>
  <si>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</si>
  <si>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</si>
  <si>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</si>
  <si>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</si>
  <si>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</si>
  <si>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</si>
  <si>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</si>
  <si>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</si>
  <si>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</si>
  <si>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</si>
  <si>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</si>
  <si>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</si>
  <si>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</si>
  <si>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</si>
  <si>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</si>
  <si>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</si>
  <si>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</si>
  <si>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</si>
  <si>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</si>
  <si>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</si>
  <si>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</si>
  <si>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</si>
  <si>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</si>
  <si>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</si>
  <si>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</si>
  <si>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</si>
  <si>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</si>
  <si>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</si>
  <si>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</si>
  <si>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</si>
  <si>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</si>
  <si>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</si>
  <si>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</si>
  <si>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</si>
  <si>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</si>
  <si>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</si>
  <si>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</si>
  <si>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</si>
  <si>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</si>
  <si>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</si>
  <si>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</si>
  <si>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</si>
  <si>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</si>
  <si>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</si>
  <si>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</si>
  <si>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</si>
  <si>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</si>
  <si>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</si>
  <si>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</si>
  <si>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</si>
  <si>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</si>
  <si>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</si>
  <si>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</si>
  <si>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</si>
  <si>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</si>
  <si>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</si>
  <si>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</si>
  <si>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</si>
  <si>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</si>
  <si>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</si>
  <si>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</si>
  <si>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</si>
  <si>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</si>
  <si>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</si>
  <si>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</si>
  <si>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</si>
  <si>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</si>
  <si>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</si>
  <si>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</si>
  <si>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</si>
  <si>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</si>
  <si>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</si>
  <si>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</si>
  <si>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</si>
  <si>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</si>
  <si>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</si>
  <si>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</si>
  <si>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</si>
  <si>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</si>
  <si>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</si>
  <si>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</si>
  <si>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</si>
  <si>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</si>
  <si>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</si>
  <si>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</si>
  <si>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</si>
  <si>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</si>
  <si>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</si>
  <si>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</si>
  <si>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</si>
  <si>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</si>
  <si>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</si>
  <si>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</si>
  <si>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</si>
  <si>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</si>
  <si>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</si>
  <si>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</si>
  <si>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</si>
  <si>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</si>
  <si>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</si>
  <si>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</si>
  <si>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</si>
  <si>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</si>
  <si>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</si>
  <si>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</si>
  <si>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</si>
  <si>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</si>
  <si>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</si>
  <si>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</si>
  <si>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</si>
  <si>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</si>
  <si>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</si>
  <si>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</si>
  <si>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</si>
  <si>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</si>
  <si>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</si>
  <si>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</si>
  <si>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</si>
  <si>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</si>
  <si>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</si>
  <si>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</si>
  <si>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</si>
  <si>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</si>
  <si>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</si>
  <si>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</si>
  <si>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</si>
  <si>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</si>
  <si>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</si>
  <si>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</si>
  <si>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</si>
  <si>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</si>
  <si>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</si>
  <si>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</si>
  <si>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</si>
  <si>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</si>
  <si>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</si>
  <si>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</si>
  <si>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</si>
  <si>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</si>
  <si>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</si>
  <si>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</si>
  <si>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</si>
  <si>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</si>
  <si>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</si>
  <si>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</si>
  <si>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</si>
  <si>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</si>
  <si>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</si>
  <si>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</si>
  <si>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</si>
  <si>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</si>
  <si>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</si>
  <si>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</si>
  <si>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</si>
  <si>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</si>
  <si>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</si>
  <si>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</si>
  <si>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</si>
  <si>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</si>
  <si>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</si>
  <si>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</si>
  <si>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</si>
  <si>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</si>
  <si>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</si>
  <si>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</si>
  <si>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</si>
  <si>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</si>
  <si>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</si>
  <si>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</si>
  <si>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</si>
  <si>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</si>
  <si>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</si>
  <si>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</si>
  <si>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</si>
  <si>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</si>
  <si>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</si>
  <si>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</si>
  <si>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</si>
  <si>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</si>
  <si>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</si>
  <si>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</si>
  <si>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</si>
  <si>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</si>
  <si>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</si>
  <si>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</si>
  <si>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</si>
  <si>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</si>
  <si>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</si>
  <si>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</si>
  <si>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</si>
  <si>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</si>
  <si>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</si>
  <si>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</si>
  <si>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</si>
  <si>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</si>
  <si>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</si>
  <si>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</si>
  <si>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</si>
  <si>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</si>
  <si>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</si>
  <si>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</si>
  <si>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</si>
  <si>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</si>
  <si>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</si>
  <si>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</si>
  <si>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</si>
  <si>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</si>
  <si>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</si>
  <si>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</si>
  <si>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</si>
  <si>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</si>
  <si>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</si>
  <si>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</si>
  <si>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</si>
  <si>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</si>
  <si>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</si>
  <si>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</si>
  <si>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</si>
  <si>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</si>
  <si>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</si>
  <si>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</si>
  <si>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</si>
  <si>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</si>
  <si>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</si>
  <si>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</si>
  <si>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</si>
  <si>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</si>
  <si>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</si>
  <si>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</si>
  <si>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</si>
  <si>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</si>
  <si>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</si>
  <si>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</si>
  <si>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</si>
  <si>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</si>
  <si>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</si>
  <si>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</si>
  <si>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</si>
  <si>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</si>
  <si>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</si>
  <si>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</si>
  <si>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</si>
  <si>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</si>
  <si>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</si>
  <si>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</si>
  <si>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</si>
  <si>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</si>
  <si>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</si>
  <si>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</si>
  <si>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</si>
  <si>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</si>
  <si>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</si>
  <si>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</si>
  <si>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</si>
  <si>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</si>
  <si>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</si>
  <si>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</si>
  <si>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</si>
  <si>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</si>
  <si>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</si>
  <si>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</si>
  <si>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</si>
  <si>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</si>
  <si>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</si>
  <si>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</si>
  <si>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</si>
  <si>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</si>
  <si>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</si>
  <si>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</si>
  <si>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</si>
  <si>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</si>
  <si>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</si>
  <si>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</si>
  <si>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</si>
  <si>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</si>
  <si>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</si>
  <si>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</si>
  <si>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</si>
  <si>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</si>
  <si>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</si>
  <si>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</si>
  <si>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</si>
  <si>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</si>
  <si>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</si>
  <si>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</si>
  <si>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</si>
  <si>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</si>
  <si>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</si>
  <si>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</si>
  <si>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</si>
  <si>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</si>
  <si>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</si>
  <si>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</si>
  <si>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</si>
  <si>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</si>
  <si>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</si>
  <si>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</si>
  <si>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</si>
  <si>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</si>
  <si>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</si>
  <si>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</si>
  <si>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</si>
  <si>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</si>
  <si>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</si>
  <si>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</si>
  <si>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</si>
  <si>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</si>
  <si>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</si>
  <si>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</si>
  <si>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</si>
  <si>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</si>
  <si>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</si>
  <si>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</si>
  <si>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</si>
  <si>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</si>
  <si>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</si>
  <si>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</si>
  <si>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</si>
  <si>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</si>
  <si>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</si>
  <si>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</si>
  <si>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</si>
  <si>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</si>
  <si>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</si>
  <si>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</si>
  <si>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</si>
  <si>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</si>
  <si>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</si>
  <si>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</si>
  <si>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</si>
  <si>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</si>
  <si>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</si>
  <si>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</si>
  <si>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</si>
  <si>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</si>
  <si>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</si>
  <si>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</si>
  <si>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</si>
  <si>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</si>
  <si>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</si>
  <si>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</si>
  <si>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</si>
  <si>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</si>
  <si>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</si>
  <si>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</si>
  <si>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</si>
  <si>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</si>
  <si>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</si>
  <si>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</si>
  <si>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</si>
  <si>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</si>
  <si>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</si>
  <si>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</si>
  <si>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</si>
  <si>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</si>
  <si>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</si>
  <si>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</si>
  <si>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</si>
  <si>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</si>
  <si>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</si>
  <si>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</si>
  <si>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</si>
  <si>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</si>
  <si>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</si>
  <si>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</si>
  <si>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</si>
  <si>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</si>
  <si>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</si>
  <si>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</si>
  <si>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</si>
  <si>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</si>
  <si>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</si>
  <si>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</si>
  <si>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</si>
  <si>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</si>
  <si>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</si>
  <si>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</si>
  <si>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</si>
  <si>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</si>
  <si>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</si>
  <si>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</si>
  <si>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</si>
  <si>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</si>
  <si>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</si>
  <si>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</si>
  <si>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</si>
  <si>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</si>
  <si>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</si>
  <si>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</si>
  <si>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</si>
  <si>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</si>
  <si>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</si>
  <si>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</si>
  <si>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</si>
  <si>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</si>
  <si>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</si>
  <si>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</si>
  <si>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</si>
  <si>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</si>
  <si>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</si>
  <si>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</si>
  <si>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</si>
  <si>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</si>
  <si>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</si>
  <si>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</si>
  <si>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</si>
  <si>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</si>
  <si>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</si>
  <si>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</si>
  <si>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</si>
  <si>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</si>
  <si>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</si>
  <si>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</si>
  <si>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</si>
  <si>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</si>
  <si>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</si>
  <si>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</si>
  <si>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</si>
  <si>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</si>
  <si>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</si>
  <si>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</si>
  <si>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</si>
  <si>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</si>
  <si>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</si>
  <si>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</si>
  <si>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</si>
  <si>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</si>
  <si>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</si>
  <si>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</si>
  <si>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</si>
  <si>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</si>
  <si>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</si>
  <si>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</si>
  <si>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</si>
  <si>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</si>
  <si>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</si>
  <si>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</si>
  <si>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</si>
  <si>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</si>
  <si>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</si>
  <si>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</si>
  <si>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</si>
  <si>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</si>
  <si>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</si>
  <si>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</si>
  <si>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</si>
  <si>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</si>
  <si>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</si>
  <si>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</si>
  <si>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</si>
  <si>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</si>
  <si>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</si>
  <si>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</si>
  <si>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</si>
  <si>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</si>
  <si>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</si>
  <si>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</si>
  <si>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</si>
  <si>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</si>
  <si>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</si>
  <si>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</si>
  <si>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</si>
  <si>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</si>
  <si>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</si>
  <si>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</si>
  <si>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</si>
  <si>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</si>
  <si>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</si>
  <si>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</si>
  <si>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</si>
  <si>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</si>
  <si>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</si>
  <si>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</si>
  <si>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</si>
  <si>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</si>
  <si>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</si>
  <si>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</si>
  <si>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</si>
  <si>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</si>
  <si>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</si>
  <si>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</si>
  <si>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</si>
  <si>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</si>
  <si>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</si>
  <si>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</si>
  <si>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</si>
  <si>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</si>
  <si>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</si>
  <si>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</si>
  <si>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</si>
  <si>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</si>
  <si>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</si>
  <si>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</si>
  <si>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</si>
  <si>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</si>
  <si>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</si>
  <si>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</si>
  <si>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</si>
  <si>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</si>
  <si>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</si>
  <si>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</si>
  <si>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</si>
  <si>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</si>
  <si>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</si>
  <si>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</si>
  <si>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</si>
  <si>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</si>
  <si>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</si>
  <si>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</si>
  <si>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</si>
  <si>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</si>
  <si>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</si>
  <si>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</si>
  <si>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</si>
  <si>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</si>
  <si>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</si>
  <si>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</si>
  <si>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</si>
  <si>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</si>
  <si>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</si>
  <si>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</si>
  <si>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</si>
  <si>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</si>
  <si>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</si>
  <si>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</si>
  <si>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</si>
  <si>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</si>
  <si>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</si>
  <si>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</si>
  <si>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</si>
  <si>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</si>
  <si>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</si>
  <si>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</si>
  <si>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</si>
  <si>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</si>
  <si>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</si>
  <si>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</si>
  <si>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</si>
  <si>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</si>
  <si>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</si>
  <si>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</si>
  <si>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</si>
  <si>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</si>
  <si>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</si>
  <si>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</si>
  <si>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</si>
  <si>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</si>
  <si>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</si>
  <si>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</si>
  <si>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</si>
  <si>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</si>
  <si>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</si>
  <si>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</si>
  <si>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</si>
  <si>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</si>
  <si>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</si>
  <si>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</si>
  <si>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</si>
  <si>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</si>
  <si>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</si>
  <si>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</si>
  <si>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</si>
  <si>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</si>
  <si>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</si>
  <si>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</si>
  <si>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</si>
  <si>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</si>
  <si>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</si>
  <si>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</si>
  <si>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</si>
  <si>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</si>
  <si>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</si>
  <si>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</si>
  <si>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</si>
  <si>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</si>
  <si>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</si>
  <si>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</si>
  <si>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</si>
  <si>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</si>
  <si>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</si>
  <si>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</si>
  <si>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</si>
  <si>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</si>
  <si>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</si>
  <si>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</si>
  <si>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</si>
  <si>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</si>
  <si>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</si>
  <si>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</si>
  <si>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</si>
  <si>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</si>
  <si>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</si>
  <si>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</si>
  <si>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</si>
  <si>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</si>
  <si>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</si>
  <si>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</si>
  <si>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</si>
  <si>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</si>
  <si>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</si>
  <si>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</si>
  <si>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</si>
  <si>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</si>
  <si>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</si>
  <si>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</si>
  <si>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</si>
  <si>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</si>
  <si>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</si>
  <si>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</si>
  <si>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</si>
  <si>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</si>
  <si>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</si>
  <si>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</si>
  <si>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</si>
  <si>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</si>
  <si>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</si>
  <si>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</si>
  <si>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</si>
  <si>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</si>
  <si>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</si>
  <si>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</si>
  <si>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</si>
  <si>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</si>
  <si>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</si>
  <si>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</si>
  <si>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</si>
  <si>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</si>
  <si>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</si>
  <si>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</si>
  <si>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</si>
  <si>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</si>
  <si>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</si>
  <si>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</si>
  <si>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</si>
  <si>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</si>
  <si>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</si>
  <si>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</si>
  <si>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</si>
  <si>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</si>
  <si>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</si>
  <si>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</si>
  <si>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</si>
  <si>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</si>
  <si>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</si>
  <si>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</si>
  <si>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</si>
  <si>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</si>
  <si>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</si>
  <si>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</si>
  <si>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</si>
  <si>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</si>
  <si>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</si>
  <si>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</si>
  <si>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</si>
  <si>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</si>
  <si>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</si>
  <si>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</si>
  <si>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</si>
  <si>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</si>
  <si>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</si>
  <si>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</si>
  <si>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</si>
  <si>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</si>
  <si>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</si>
  <si>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</si>
  <si>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</si>
  <si>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</si>
  <si>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</si>
  <si>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</si>
  <si>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</si>
  <si>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</si>
  <si>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</si>
  <si>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</si>
  <si>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</si>
  <si>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</si>
  <si>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</si>
  <si>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</si>
  <si>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</si>
  <si>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</si>
  <si>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</si>
  <si>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</si>
  <si>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</si>
  <si>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</si>
  <si>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</si>
  <si>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</si>
  <si>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</si>
  <si>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</si>
  <si>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</si>
  <si>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</si>
  <si>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</si>
  <si>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</si>
  <si>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</si>
  <si>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</si>
  <si>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</si>
  <si>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</si>
  <si>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</si>
  <si>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</si>
  <si>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</si>
  <si>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</si>
  <si>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</si>
  <si>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</si>
  <si>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</si>
  <si>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</si>
  <si>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</si>
  <si>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</si>
  <si>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</si>
  <si>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</si>
  <si>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</si>
  <si>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</si>
  <si>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</si>
  <si>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</si>
  <si>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</si>
  <si>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</si>
  <si>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</si>
  <si>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</si>
  <si>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</si>
  <si>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</si>
  <si>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</si>
  <si>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</si>
  <si>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</si>
  <si>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</si>
  <si>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</si>
  <si>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</si>
  <si>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</si>
  <si>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</si>
  <si>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</si>
  <si>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</si>
  <si>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</si>
  <si>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</si>
  <si>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</si>
  <si>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</si>
  <si>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</si>
  <si>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</si>
  <si>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</si>
  <si>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</si>
  <si>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</si>
  <si>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</si>
  <si>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</si>
  <si>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</si>
  <si>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</si>
  <si>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</si>
  <si>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</si>
  <si>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</si>
  <si>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</si>
  <si>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</si>
  <si>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</si>
  <si>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</si>
  <si>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</si>
  <si>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</si>
  <si>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</si>
  <si>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</si>
  <si>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</si>
  <si>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</si>
  <si>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</si>
  <si>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</si>
  <si>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</si>
  <si>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</si>
  <si>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</si>
  <si>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</si>
  <si>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</si>
  <si>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</si>
  <si>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</si>
  <si>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</si>
  <si>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</si>
  <si>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</si>
  <si>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</si>
  <si>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</si>
  <si>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</si>
  <si>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</si>
  <si>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</si>
  <si>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</si>
  <si>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</si>
  <si>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</si>
  <si>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</si>
  <si>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</si>
  <si>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</si>
  <si>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</si>
  <si>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</si>
  <si>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</si>
  <si>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</si>
  <si>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</si>
  <si>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</si>
  <si>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</si>
  <si>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</si>
  <si>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</si>
  <si>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</si>
  <si>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</si>
  <si>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</si>
  <si>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</si>
  <si>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</si>
  <si>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</si>
  <si>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</si>
  <si>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</si>
  <si>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</si>
  <si>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</si>
  <si>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</si>
  <si>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</si>
  <si>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</si>
  <si>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</si>
  <si>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</si>
  <si>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</si>
  <si>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</si>
  <si>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</si>
  <si>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</si>
  <si>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</si>
  <si>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</si>
  <si>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</si>
  <si>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</si>
  <si>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</si>
  <si>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</si>
  <si>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</si>
  <si>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</si>
  <si>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</si>
  <si>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</si>
  <si>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</si>
  <si>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</si>
  <si>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</si>
  <si>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</si>
  <si>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</si>
  <si>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</si>
  <si>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</si>
  <si>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</si>
  <si>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</si>
  <si>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</si>
  <si>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</si>
  <si>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</si>
  <si>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</si>
  <si>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</si>
  <si>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</si>
  <si>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</si>
  <si>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</si>
  <si>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</si>
  <si>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</si>
  <si>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</si>
  <si>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</si>
  <si>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</si>
  <si>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</si>
  <si>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</si>
  <si>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</si>
  <si>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</si>
  <si>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</si>
  <si>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</si>
  <si>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</si>
  <si>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</si>
  <si>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</si>
  <si>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</si>
  <si>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</si>
  <si>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</si>
  <si>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</si>
  <si>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</si>
  <si>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</si>
  <si>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</si>
  <si>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</si>
  <si>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</si>
  <si>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</si>
  <si>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</si>
  <si>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</si>
  <si>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</si>
  <si>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</si>
  <si>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</si>
  <si>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</si>
  <si>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</si>
  <si>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</si>
  <si>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</si>
  <si>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</si>
  <si>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</si>
  <si>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</si>
  <si>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</si>
  <si>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</si>
  <si>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</si>
  <si>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</si>
  <si>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</si>
  <si>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</si>
  <si>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</si>
  <si>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</si>
  <si>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</si>
  <si>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</si>
  <si>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</si>
  <si>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</si>
  <si>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</si>
  <si>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</si>
  <si>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</si>
  <si>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</si>
  <si>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</si>
  <si>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</si>
  <si>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</si>
  <si>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</si>
  <si>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</si>
  <si>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</si>
  <si>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</si>
  <si>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</si>
  <si>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</si>
  <si>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</si>
  <si>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</si>
  <si>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</si>
  <si>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</si>
  <si>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</si>
  <si>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</si>
  <si>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</si>
  <si>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</si>
  <si>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</si>
  <si>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</si>
  <si>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</si>
  <si>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</si>
  <si>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</si>
  <si>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</si>
  <si>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</si>
  <si>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</si>
  <si>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</si>
  <si>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</si>
  <si>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</si>
  <si>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</si>
  <si>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</si>
  <si>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</si>
  <si>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</si>
  <si>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</si>
  <si>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</si>
  <si>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</si>
  <si>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</si>
  <si>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</si>
  <si>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</si>
  <si>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</si>
  <si>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</si>
  <si>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</si>
  <si>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</si>
  <si>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</si>
  <si>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</si>
  <si>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</si>
  <si>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</si>
  <si>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</si>
  <si>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</si>
  <si>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</si>
  <si>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</si>
  <si>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</si>
  <si>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</si>
  <si>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</si>
  <si>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</si>
  <si>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</si>
  <si>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</si>
  <si>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</si>
  <si>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</si>
  <si>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</si>
  <si>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</si>
  <si>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</si>
  <si>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</si>
  <si>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</si>
  <si>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</si>
  <si>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</si>
  <si>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</si>
  <si>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</si>
  <si>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</si>
  <si>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</si>
  <si>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</si>
  <si>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</si>
  <si>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</si>
  <si>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</si>
  <si>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</si>
  <si>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</si>
  <si>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</si>
  <si>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</si>
  <si>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</si>
  <si>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</si>
  <si>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</si>
  <si>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</si>
  <si>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</si>
  <si>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</si>
  <si>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</si>
  <si>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</si>
  <si>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</si>
  <si>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</si>
  <si>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</si>
  <si>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</si>
  <si>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</si>
  <si>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</si>
  <si>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</si>
  <si>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</si>
  <si>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</si>
  <si>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</si>
  <si>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</si>
  <si>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</si>
  <si>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</si>
  <si>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</si>
  <si>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</si>
  <si>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</si>
  <si>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</si>
  <si>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</si>
  <si>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</si>
  <si>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</si>
  <si>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</si>
  <si>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</si>
  <si>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</si>
  <si>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</si>
  <si>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</si>
  <si>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</si>
  <si>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</si>
  <si>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</si>
  <si>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</si>
  <si>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</si>
  <si>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</si>
  <si>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</si>
  <si>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</si>
  <si>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</si>
  <si>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</si>
  <si>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</si>
  <si>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</si>
  <si>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</si>
  <si>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</si>
  <si>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</si>
  <si>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</si>
  <si>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</si>
  <si>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</si>
  <si>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</si>
  <si>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</si>
  <si>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</si>
  <si>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</si>
  <si>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</si>
  <si>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</si>
  <si>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</si>
  <si>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</si>
  <si>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</si>
  <si>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</si>
  <si>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</si>
  <si>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</si>
  <si>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</si>
  <si>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</si>
  <si>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</si>
  <si>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</si>
  <si>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</si>
  <si>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</si>
  <si>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</si>
  <si>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</si>
  <si>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</si>
  <si>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</si>
  <si>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</si>
  <si>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</si>
  <si>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</si>
  <si>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</si>
  <si>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</si>
  <si>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</si>
  <si>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</si>
  <si>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</si>
  <si>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</si>
  <si>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</si>
  <si>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</si>
  <si>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</si>
  <si>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</si>
  <si>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</si>
  <si>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</si>
  <si>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</si>
  <si>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</si>
  <si>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</si>
  <si>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</si>
  <si>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</si>
  <si>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</si>
  <si>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</si>
  <si>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</si>
  <si>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</si>
  <si>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</si>
  <si>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</si>
  <si>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</si>
  <si>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</si>
  <si>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</si>
  <si>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</si>
  <si>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</si>
  <si>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</si>
  <si>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</si>
  <si>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</si>
  <si>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</si>
  <si>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</si>
  <si>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</si>
  <si>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</si>
  <si>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</si>
  <si>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</si>
  <si>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</si>
  <si>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</si>
  <si>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</si>
  <si>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</si>
  <si>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</si>
  <si>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</si>
  <si>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</si>
  <si>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</si>
  <si>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</si>
  <si>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</si>
  <si>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</si>
  <si>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</si>
  <si>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</si>
  <si>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</si>
  <si>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</si>
  <si>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</si>
  <si>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</si>
  <si>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</si>
  <si>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</si>
  <si>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</si>
  <si>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</si>
  <si>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</si>
  <si>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</si>
  <si>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</si>
  <si>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</si>
  <si>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</si>
  <si>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</si>
  <si>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</si>
  <si>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</si>
  <si>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</si>
  <si>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</si>
  <si>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</si>
  <si>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</si>
  <si>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</si>
  <si>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</si>
  <si>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</si>
  <si>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</si>
  <si>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</si>
  <si>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</si>
  <si>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</si>
  <si>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</si>
  <si>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</si>
  <si>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</si>
  <si>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</si>
  <si>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</si>
  <si>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</si>
  <si>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</si>
  <si>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</si>
  <si>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</si>
  <si>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</si>
  <si>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</si>
  <si>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</si>
  <si>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</si>
  <si>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</si>
  <si>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</si>
  <si>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</si>
  <si>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</si>
  <si>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</si>
  <si>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</si>
  <si>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</si>
  <si>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</si>
  <si>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</si>
  <si>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</si>
  <si>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</si>
  <si>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</si>
  <si>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</si>
  <si>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</si>
  <si>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</si>
  <si>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</si>
  <si>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</si>
  <si>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</si>
  <si>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</si>
  <si>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</si>
  <si>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</si>
  <si>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</si>
  <si>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</si>
  <si>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</si>
  <si>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</si>
  <si>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</si>
  <si>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</si>
  <si>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</si>
  <si>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</si>
  <si>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</si>
  <si>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</si>
  <si>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</si>
  <si>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</si>
  <si>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</si>
  <si>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</si>
  <si>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</si>
  <si>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</si>
  <si>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</si>
  <si>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</si>
  <si>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</si>
  <si>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</si>
  <si>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</si>
  <si>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</si>
  <si>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</si>
  <si>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</si>
  <si>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</si>
  <si>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</si>
  <si>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</si>
  <si>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</si>
  <si>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</si>
  <si>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</si>
  <si>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</si>
  <si>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</si>
  <si>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</si>
  <si>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</si>
  <si>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</si>
  <si>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</si>
  <si>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</si>
  <si>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</si>
  <si>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</si>
  <si>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</si>
  <si>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</si>
  <si>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</si>
  <si>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</si>
  <si>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</si>
  <si>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</si>
  <si>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</si>
  <si>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</si>
  <si>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</si>
  <si>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</si>
  <si>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</si>
  <si>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</si>
  <si>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</si>
  <si>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</si>
  <si>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</si>
  <si>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</si>
  <si>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</si>
  <si>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</si>
  <si>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</si>
  <si>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</si>
  <si>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</si>
  <si>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</si>
  <si>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</si>
  <si>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</si>
  <si>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</si>
  <si>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</si>
  <si>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</si>
  <si>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</si>
  <si>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</si>
  <si>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</si>
  <si>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</si>
  <si>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</si>
  <si>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</si>
  <si>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</si>
  <si>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</si>
  <si>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</si>
  <si>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</si>
  <si>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</si>
  <si>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</si>
  <si>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</si>
  <si>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</si>
  <si>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</si>
  <si>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</si>
  <si>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</si>
  <si>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</si>
  <si>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</si>
  <si>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</si>
  <si>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</si>
  <si>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</si>
  <si>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</si>
  <si>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</si>
  <si>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</si>
  <si>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</si>
  <si>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</si>
  <si>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</si>
  <si>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</si>
  <si>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</si>
  <si>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</si>
  <si>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</si>
  <si>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</si>
  <si>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</si>
  <si>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</si>
  <si>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</si>
  <si>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</si>
  <si>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</si>
  <si>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</si>
  <si>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</si>
  <si>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</si>
  <si>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</si>
  <si>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</si>
  <si>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</si>
  <si>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</si>
  <si>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</si>
  <si>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</si>
  <si>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</si>
  <si>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</si>
  <si>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</si>
  <si>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</si>
  <si>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</si>
  <si>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</si>
  <si>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</si>
  <si>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</si>
  <si>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</si>
  <si>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</si>
  <si>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</si>
  <si>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</si>
  <si>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</si>
  <si>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</si>
  <si>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</si>
  <si>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</si>
  <si>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</si>
  <si>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</si>
  <si>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</si>
  <si>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</si>
  <si>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</si>
  <si>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</si>
  <si>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</si>
  <si>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</si>
  <si>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</si>
  <si>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</si>
  <si>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</si>
  <si>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</si>
  <si>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</si>
  <si>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</si>
  <si>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</si>
  <si>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</si>
  <si>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</si>
  <si>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</si>
  <si>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</si>
  <si>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</si>
  <si>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</si>
  <si>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</si>
  <si>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</si>
  <si>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</si>
  <si>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</si>
  <si>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</si>
  <si>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</si>
  <si>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</si>
  <si>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</si>
  <si>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</si>
  <si>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</si>
  <si>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</si>
  <si>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</si>
  <si>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</si>
  <si>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</si>
  <si>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</si>
  <si>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</si>
  <si>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</si>
  <si>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</si>
  <si>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</si>
  <si>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</si>
  <si>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</si>
  <si>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</si>
  <si>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</si>
  <si>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</si>
  <si>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</si>
  <si>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</si>
  <si>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</si>
  <si>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</si>
  <si>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</si>
  <si>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</si>
  <si>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</si>
  <si>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</si>
  <si>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</si>
  <si>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</si>
  <si>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</si>
  <si>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</si>
  <si>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</si>
  <si>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</si>
  <si>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</si>
  <si>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</si>
  <si>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</si>
  <si>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</si>
  <si>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</si>
  <si>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</si>
  <si>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</si>
  <si>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</si>
  <si>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</si>
  <si>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</si>
  <si>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</si>
  <si>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</si>
  <si>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</si>
  <si>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</si>
  <si>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</si>
  <si>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</si>
  <si>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</si>
  <si>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</si>
  <si>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</si>
  <si>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</si>
  <si>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</si>
  <si>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</si>
  <si>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</si>
  <si>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</si>
  <si>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</si>
  <si>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</si>
  <si>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</si>
  <si>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</si>
  <si>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</si>
  <si>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</si>
  <si>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</si>
  <si>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</si>
  <si>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</si>
  <si>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</si>
  <si>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</si>
  <si>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</si>
  <si>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</si>
  <si>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</si>
  <si>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</si>
  <si>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</si>
  <si>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</si>
  <si>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</si>
  <si>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</si>
  <si>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</si>
  <si>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</si>
  <si>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</si>
  <si>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</si>
  <si>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</si>
  <si>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</si>
  <si>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</si>
  <si>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</si>
  <si>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</si>
  <si>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</si>
  <si>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</si>
  <si>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</si>
  <si>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</si>
  <si>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</si>
  <si>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</si>
  <si>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</si>
  <si>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</si>
  <si>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</si>
  <si>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</si>
  <si>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</si>
  <si>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</si>
  <si>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</si>
  <si>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</si>
  <si>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</si>
  <si>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</si>
  <si>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</si>
  <si>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</si>
  <si>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</si>
  <si>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</si>
  <si>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</si>
  <si>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</si>
  <si>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</si>
  <si>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</si>
  <si>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</si>
  <si>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</si>
  <si>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</si>
  <si>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</si>
  <si>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</si>
  <si>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</si>
  <si>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</si>
  <si>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</si>
  <si>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</si>
  <si>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</si>
  <si>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</si>
  <si>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</si>
  <si>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</si>
  <si>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</si>
  <si>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</si>
  <si>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</si>
  <si>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</si>
  <si>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</si>
  <si>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</si>
  <si>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</si>
  <si>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</si>
  <si>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</si>
  <si>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</si>
  <si>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</si>
  <si>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</si>
  <si>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</si>
  <si>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</si>
  <si>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</si>
  <si>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</si>
  <si>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</si>
  <si>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</si>
  <si>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</si>
  <si>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</si>
  <si>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</si>
  <si>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</si>
  <si>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</si>
  <si>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</si>
  <si>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</si>
  <si>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</si>
  <si>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</si>
  <si>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</si>
  <si>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</si>
  <si>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</si>
  <si>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</si>
  <si>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</si>
  <si>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</si>
  <si>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</si>
  <si>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</si>
  <si>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</si>
  <si>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</si>
  <si>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</si>
  <si>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</si>
  <si>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</si>
  <si>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</si>
  <si>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</si>
  <si>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</si>
  <si>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</si>
  <si>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</si>
  <si>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</si>
  <si>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</si>
  <si>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</si>
  <si>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</si>
  <si>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</si>
  <si>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</si>
  <si>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</si>
  <si>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</si>
  <si>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</si>
  <si>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</si>
  <si>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</si>
  <si>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</si>
  <si>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</si>
  <si>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</si>
  <si>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</si>
  <si>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</si>
  <si>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</si>
  <si>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</si>
  <si>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</si>
  <si>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</si>
  <si>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</si>
  <si>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</si>
  <si>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</si>
  <si>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</si>
  <si>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</si>
  <si>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</si>
  <si>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</si>
  <si>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</si>
  <si>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</si>
  <si>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</si>
  <si>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</si>
  <si>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</si>
  <si>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</si>
  <si>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</si>
  <si>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</si>
  <si>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</si>
  <si>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</si>
  <si>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</si>
  <si>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</si>
  <si>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</si>
  <si>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</si>
  <si>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</si>
  <si>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</si>
  <si>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</si>
  <si>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</si>
  <si>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</si>
  <si>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</si>
  <si>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</si>
  <si>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</si>
  <si>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</si>
  <si>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</si>
  <si>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</si>
  <si>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</si>
  <si>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</si>
  <si>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</si>
  <si>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</si>
  <si>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</si>
  <si>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</si>
  <si>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</si>
  <si>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</si>
  <si>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</si>
  <si>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</si>
  <si>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</si>
  <si>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</si>
  <si>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</si>
  <si>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</si>
  <si>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</si>
  <si>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</si>
  <si>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</si>
  <si>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</si>
  <si>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</si>
  <si>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</si>
  <si>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</si>
  <si>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</si>
  <si>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</si>
  <si>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</si>
  <si>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</si>
  <si>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</si>
  <si>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</si>
  <si>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</si>
  <si>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</si>
  <si>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</si>
  <si>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</si>
  <si>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</si>
  <si>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</si>
  <si>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</si>
  <si>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</si>
  <si>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</si>
  <si>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</si>
  <si>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</si>
  <si>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</si>
  <si>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</si>
  <si>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</si>
  <si>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</si>
  <si>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</si>
  <si>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</si>
  <si>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</si>
  <si>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</si>
  <si>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</si>
  <si>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</si>
  <si>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</si>
  <si>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</si>
  <si>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</si>
  <si>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</si>
  <si>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</si>
  <si>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</si>
  <si>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</si>
  <si>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</si>
  <si>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</si>
  <si>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</si>
  <si>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</si>
  <si>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</si>
  <si>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</si>
  <si>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</si>
  <si>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</si>
  <si>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</si>
  <si>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</si>
  <si>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</si>
  <si>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</si>
  <si>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</si>
  <si>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</si>
  <si>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</si>
  <si>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</si>
  <si>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</si>
  <si>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</si>
  <si>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</si>
  <si>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</si>
  <si>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</si>
  <si>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</si>
  <si>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</si>
  <si>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</si>
  <si>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</si>
  <si>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</si>
  <si>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</si>
  <si>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</si>
  <si>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</si>
  <si>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</si>
  <si>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</si>
  <si>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</si>
  <si>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</si>
  <si>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</si>
  <si>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</si>
  <si>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</si>
  <si>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</si>
  <si>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</si>
  <si>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</si>
  <si>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</si>
  <si>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</si>
  <si>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</si>
  <si>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</si>
  <si>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</si>
  <si>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</si>
  <si>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</si>
  <si>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</si>
  <si>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</si>
  <si>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</si>
  <si>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</si>
  <si>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</si>
  <si>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</si>
  <si>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</si>
  <si>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</si>
  <si>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</si>
  <si>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</si>
  <si>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</si>
  <si>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</si>
  <si>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</si>
  <si>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</si>
  <si>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</si>
  <si>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</si>
  <si>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</si>
  <si>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</si>
  <si>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</si>
  <si>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</si>
  <si>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</si>
  <si>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</si>
  <si>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</si>
  <si>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</si>
  <si>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</si>
  <si>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</si>
  <si>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</si>
  <si>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</si>
  <si>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</si>
  <si>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</si>
  <si>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</si>
  <si>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</si>
  <si>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</si>
  <si>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</si>
  <si>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</si>
  <si>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</si>
  <si>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</si>
  <si>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</si>
  <si>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</si>
  <si>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</si>
  <si>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</si>
  <si>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</si>
  <si>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</si>
  <si>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</si>
  <si>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</si>
  <si>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</si>
  <si>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</si>
  <si>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</si>
  <si>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</si>
  <si>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</si>
  <si>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</si>
  <si>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</si>
  <si>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</si>
  <si>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</si>
  <si>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</si>
  <si>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</si>
  <si>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</si>
  <si>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</si>
  <si>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</si>
  <si>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</si>
  <si>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</si>
  <si>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</si>
  <si>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</si>
  <si>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</si>
  <si>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</si>
  <si>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</si>
  <si>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</si>
  <si>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</si>
  <si>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</si>
  <si>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</si>
  <si>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</si>
  <si>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</si>
  <si>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</si>
  <si>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</si>
  <si>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</si>
  <si>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</si>
  <si>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</si>
  <si>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</si>
  <si>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</si>
  <si>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</si>
  <si>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</si>
  <si>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</si>
  <si>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</si>
  <si>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</si>
  <si>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</si>
  <si>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</si>
  <si>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</si>
  <si>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</si>
  <si>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</si>
  <si>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</si>
  <si>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</si>
  <si>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</si>
  <si>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</si>
  <si>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</si>
  <si>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</si>
  <si>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</si>
  <si>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</si>
  <si>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</si>
  <si>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</si>
  <si>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</si>
  <si>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</si>
  <si>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</si>
  <si>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</si>
  <si>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</si>
  <si>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</si>
  <si>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</si>
  <si>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</si>
  <si>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</si>
  <si>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</si>
  <si>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</si>
  <si>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</si>
  <si>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</si>
  <si>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</si>
  <si>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</si>
  <si>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</si>
  <si>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</si>
  <si>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</si>
  <si>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</si>
  <si>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</si>
  <si>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</si>
  <si>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</si>
  <si>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</si>
  <si>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</si>
  <si>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</si>
  <si>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</si>
  <si>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</si>
  <si>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</si>
  <si>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</si>
  <si>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</si>
  <si>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</si>
  <si>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</si>
  <si>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</si>
  <si>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</si>
  <si>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</si>
  <si>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</si>
  <si>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</si>
  <si>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</si>
  <si>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</si>
  <si>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</si>
  <si>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</si>
  <si>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</si>
  <si>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</si>
  <si>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</si>
  <si>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</si>
  <si>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</si>
  <si>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</si>
  <si>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</si>
  <si>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</si>
  <si>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</si>
  <si>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</si>
  <si>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</si>
  <si>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</si>
  <si>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</si>
  <si>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</si>
  <si>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</si>
  <si>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</si>
  <si>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</si>
  <si>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</si>
  <si>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</si>
  <si>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</si>
  <si>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</si>
  <si>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</si>
  <si>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</si>
  <si>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</si>
  <si>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</si>
  <si>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</si>
  <si>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</si>
  <si>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</si>
  <si>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</si>
  <si>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</si>
  <si>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</si>
  <si>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</si>
  <si>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</si>
  <si>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</si>
  <si>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</si>
  <si>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</si>
  <si>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</si>
  <si>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</si>
  <si>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</si>
  <si>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</si>
  <si>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</si>
  <si>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</si>
  <si>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</si>
  <si>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</si>
  <si>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</si>
  <si>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</si>
  <si>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</si>
  <si>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</si>
  <si>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</si>
  <si>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</si>
  <si>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</si>
  <si>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</si>
  <si>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</si>
  <si>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</si>
  <si>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</si>
  <si>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</si>
  <si>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</si>
  <si>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</si>
  <si>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</si>
  <si>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</si>
  <si>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</si>
  <si>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</si>
  <si>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</si>
  <si>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</si>
  <si>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</si>
  <si>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</si>
  <si>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</si>
  <si>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</si>
  <si>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</si>
  <si>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</si>
  <si>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</si>
  <si>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</si>
  <si>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</si>
  <si>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</si>
  <si>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</si>
  <si>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</si>
  <si>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</si>
  <si>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</si>
  <si>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</si>
  <si>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</si>
  <si>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</si>
  <si>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</si>
  <si>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</si>
  <si>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</si>
  <si>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</si>
  <si>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</si>
  <si>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</si>
  <si>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</si>
  <si>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</si>
  <si>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</si>
  <si>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</si>
  <si>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</si>
  <si>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</si>
  <si>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</si>
  <si>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</si>
  <si>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</si>
  <si>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</si>
  <si>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</si>
  <si>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</si>
  <si>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</si>
  <si>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</si>
  <si>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</si>
  <si>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</si>
  <si>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</si>
  <si>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</si>
  <si>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</si>
  <si>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</si>
  <si>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</si>
  <si>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</si>
  <si>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</si>
  <si>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</si>
  <si>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</si>
  <si>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</si>
  <si>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</si>
  <si>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</si>
  <si>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</si>
  <si>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</si>
  <si>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</si>
  <si>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</si>
  <si>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</si>
  <si>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</si>
  <si>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</si>
  <si>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</si>
  <si>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</si>
  <si>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</si>
  <si>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</si>
  <si>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</si>
  <si>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</si>
  <si>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</si>
  <si>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</si>
  <si>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</si>
  <si>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</si>
  <si>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</si>
  <si>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</si>
  <si>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</si>
  <si>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</si>
  <si>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</si>
  <si>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</si>
  <si>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</si>
  <si>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</si>
  <si>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</si>
  <si>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</si>
  <si>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</si>
  <si>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</si>
  <si>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</si>
  <si>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</si>
  <si>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</si>
  <si>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</si>
  <si>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</si>
  <si>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</si>
  <si>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</si>
  <si>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</si>
  <si>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</si>
  <si>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</si>
  <si>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</si>
  <si>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</si>
  <si>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</si>
  <si>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</si>
  <si>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</si>
  <si>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</si>
  <si>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</si>
  <si>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</si>
  <si>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</si>
  <si>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</si>
  <si>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</si>
  <si>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</si>
  <si>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</si>
  <si>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</si>
  <si>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</si>
  <si>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</si>
  <si>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</si>
  <si>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</si>
  <si>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</si>
  <si>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</si>
  <si>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</si>
  <si>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</si>
  <si>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</si>
  <si>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</si>
  <si>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</si>
  <si>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</si>
  <si>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</si>
  <si>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</si>
  <si>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</si>
  <si>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</si>
  <si>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</si>
  <si>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</si>
  <si>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</si>
  <si>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</si>
  <si>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</si>
  <si>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</si>
  <si>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</si>
  <si>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</si>
  <si>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</si>
  <si>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</si>
  <si>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</si>
  <si>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</si>
  <si>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</si>
  <si>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</si>
  <si>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</si>
  <si>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</si>
  <si>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</si>
  <si>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</si>
  <si>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</si>
  <si>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</si>
  <si>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</si>
  <si>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</si>
  <si>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</si>
  <si>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</si>
  <si>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</si>
  <si>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</si>
  <si>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</si>
  <si>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</si>
  <si>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</si>
  <si>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</si>
  <si>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</si>
  <si>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</si>
  <si>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</si>
  <si>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</si>
  <si>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</si>
  <si>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</si>
  <si>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</si>
  <si>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</si>
  <si>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</si>
  <si>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</si>
  <si>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</si>
  <si>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</si>
  <si>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</si>
  <si>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</si>
  <si>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</si>
  <si>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</si>
  <si>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</si>
  <si>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</si>
  <si>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</si>
  <si>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</si>
  <si>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</si>
  <si>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</si>
  <si>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</si>
  <si>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</si>
  <si>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</si>
  <si>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</si>
  <si>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</si>
  <si>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</si>
  <si>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</si>
  <si>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</si>
  <si>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</si>
  <si>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</si>
  <si>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</si>
  <si>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</si>
  <si>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</si>
  <si>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</si>
  <si>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</si>
  <si>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</si>
  <si>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</si>
  <si>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</si>
  <si>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</si>
  <si>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</si>
  <si>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</si>
  <si>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</si>
  <si>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</si>
  <si>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</si>
  <si>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</si>
  <si>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</si>
  <si>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</si>
  <si>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</si>
  <si>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</si>
  <si>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</si>
  <si>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</si>
  <si>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</si>
  <si>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</si>
  <si>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</si>
  <si>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</si>
  <si>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</si>
  <si>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</si>
  <si>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</si>
  <si>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</si>
  <si>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</si>
  <si>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</si>
  <si>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</si>
  <si>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</si>
  <si>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</si>
  <si>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</si>
  <si>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</si>
  <si>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</si>
  <si>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</si>
  <si>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</si>
  <si>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</si>
  <si>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</si>
  <si>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</si>
  <si>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</si>
  <si>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</si>
  <si>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</si>
  <si>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</si>
  <si>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</si>
  <si>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</si>
  <si>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</si>
  <si>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</si>
  <si>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</si>
  <si>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</si>
  <si>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</si>
  <si>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</si>
  <si>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</si>
  <si>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</si>
  <si>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</si>
  <si>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</si>
  <si>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</si>
  <si>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</si>
  <si>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</si>
  <si>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</si>
  <si>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</si>
  <si>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</si>
  <si>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</si>
  <si>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</si>
  <si>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</si>
  <si>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</si>
  <si>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</si>
  <si>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</si>
  <si>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</si>
  <si>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</si>
  <si>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</si>
  <si>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</si>
  <si>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</si>
  <si>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</si>
  <si>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</si>
  <si>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</si>
  <si>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</si>
  <si>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</si>
  <si>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</si>
  <si>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</si>
  <si>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</si>
  <si>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</si>
  <si>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</si>
  <si>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</si>
  <si>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</si>
  <si>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</si>
  <si>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</si>
  <si>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</si>
  <si>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</si>
  <si>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</si>
  <si>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</si>
  <si>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</si>
  <si>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</si>
  <si>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</si>
  <si>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</si>
  <si>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</si>
  <si>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</si>
  <si>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</si>
  <si>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</si>
  <si>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</si>
  <si>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</si>
  <si>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</si>
  <si>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</si>
  <si>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</si>
  <si>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</si>
  <si>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</si>
  <si>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</si>
  <si>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</si>
  <si>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</si>
  <si>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</si>
  <si>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</si>
  <si>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</si>
  <si>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</si>
  <si>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</si>
  <si>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</si>
  <si>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</si>
  <si>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</si>
  <si>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</si>
  <si>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</si>
  <si>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</si>
  <si>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</si>
  <si>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</si>
  <si>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</si>
  <si>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</si>
  <si>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</si>
  <si>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</si>
  <si>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</si>
  <si>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</si>
  <si>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</si>
  <si>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</si>
  <si>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</si>
  <si>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</si>
  <si>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</si>
  <si>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</si>
  <si>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</si>
  <si>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</si>
  <si>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</si>
  <si>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</si>
  <si>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</si>
  <si>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</si>
  <si>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</si>
  <si>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</si>
  <si>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</si>
  <si>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</si>
  <si>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</si>
  <si>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</si>
  <si>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</si>
  <si>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</si>
  <si>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</si>
  <si>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</si>
  <si>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</si>
  <si>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</si>
  <si>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</si>
  <si>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</si>
  <si>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</si>
  <si>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</si>
  <si>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</si>
  <si>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</si>
  <si>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</si>
  <si>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</si>
  <si>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</si>
  <si>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</si>
  <si>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</si>
  <si>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</si>
  <si>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</si>
  <si>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</si>
  <si>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</si>
  <si>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</si>
  <si>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</si>
  <si>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</si>
  <si>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</si>
  <si>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</si>
  <si>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</si>
  <si>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</si>
  <si>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</si>
  <si>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</si>
  <si>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</si>
  <si>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</si>
  <si>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</si>
  <si>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</si>
  <si>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</si>
  <si>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</si>
  <si>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</si>
  <si>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</si>
  <si>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</si>
  <si>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</si>
  <si>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</si>
  <si>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</si>
  <si>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</si>
  <si>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</si>
  <si>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</si>
  <si>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</si>
  <si>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</si>
  <si>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</si>
  <si>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</si>
  <si>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</si>
  <si>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</si>
  <si>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</si>
  <si>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</si>
  <si>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</si>
  <si>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</si>
  <si>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</si>
  <si>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</si>
  <si>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</si>
  <si>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</si>
  <si>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</si>
  <si>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</si>
  <si>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</si>
  <si>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</si>
  <si>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</si>
  <si>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</si>
  <si>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</si>
  <si>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</si>
  <si>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</si>
  <si>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</si>
  <si>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</si>
  <si>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</si>
  <si>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</si>
  <si>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</si>
  <si>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</si>
  <si>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</si>
  <si>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</si>
  <si>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</si>
  <si>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</si>
  <si>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</si>
  <si>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</si>
  <si>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</si>
  <si>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</si>
  <si>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</si>
  <si>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</si>
  <si>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</si>
  <si>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</si>
  <si>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</si>
  <si>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</si>
  <si>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</si>
  <si>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</si>
  <si>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</si>
  <si>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</si>
  <si>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</si>
  <si>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</si>
  <si>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</si>
  <si>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</si>
  <si>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</si>
  <si>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</si>
  <si>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</si>
  <si>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</si>
  <si>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</si>
  <si>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</si>
  <si>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</si>
  <si>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</si>
  <si>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</si>
  <si>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</si>
  <si>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</si>
  <si>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</si>
  <si>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</si>
  <si>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</si>
  <si>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</si>
  <si>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</si>
  <si>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</si>
  <si>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</si>
  <si>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</si>
  <si>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</si>
  <si>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</si>
  <si>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</si>
  <si>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</si>
  <si>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</si>
  <si>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</si>
  <si>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</si>
  <si>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</si>
  <si>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</si>
  <si>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</si>
  <si>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</si>
  <si>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</si>
  <si>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</si>
  <si>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</si>
  <si>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</si>
  <si>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</si>
  <si>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</si>
  <si>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</si>
  <si>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</si>
  <si>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</si>
  <si>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</si>
  <si>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</si>
  <si>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</si>
  <si>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</si>
  <si>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</si>
  <si>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</si>
  <si>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</si>
  <si>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</si>
  <si>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</si>
  <si>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</si>
  <si>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</si>
  <si>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</si>
  <si>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</si>
  <si>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</si>
  <si>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</si>
  <si>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</si>
  <si>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</si>
  <si>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</si>
  <si>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</si>
  <si>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</si>
  <si>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</si>
  <si>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</si>
  <si>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</si>
  <si>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</si>
  <si>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</si>
  <si>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</si>
  <si>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</si>
  <si>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</si>
  <si>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</si>
  <si>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</si>
  <si>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</si>
  <si>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</si>
  <si>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</si>
  <si>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</si>
  <si>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</si>
  <si>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</si>
  <si>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</si>
  <si>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</si>
  <si>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</si>
  <si>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</si>
  <si>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</si>
  <si>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</si>
  <si>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</si>
  <si>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</si>
  <si>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</si>
  <si>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</si>
  <si>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</si>
  <si>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</si>
  <si>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</si>
  <si>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</si>
  <si>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</si>
  <si>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</si>
  <si>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</si>
  <si>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</si>
  <si>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</si>
  <si>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</si>
  <si>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</si>
  <si>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</si>
  <si>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</si>
  <si>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</si>
  <si>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</si>
  <si>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</si>
  <si>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</si>
  <si>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</si>
  <si>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</si>
  <si>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</si>
  <si>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</si>
  <si>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</si>
  <si>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</si>
  <si>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</si>
  <si>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</si>
  <si>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</si>
  <si>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</si>
  <si>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</si>
  <si>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</si>
  <si>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</si>
  <si>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</si>
  <si>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</si>
  <si>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</si>
  <si>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</si>
  <si>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</si>
  <si>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</si>
  <si>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</si>
  <si>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</si>
  <si>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</si>
  <si>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</si>
  <si>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</si>
  <si>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</si>
  <si>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</si>
  <si>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</si>
  <si>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</si>
  <si>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</si>
  <si>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</si>
  <si>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</si>
  <si>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</si>
  <si>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</si>
  <si>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</si>
  <si>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</si>
  <si>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</si>
  <si>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</si>
  <si>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</si>
  <si>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</si>
  <si>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</si>
  <si>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</si>
  <si>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</si>
  <si>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</si>
  <si>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</si>
  <si>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</si>
  <si>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</si>
  <si>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</si>
  <si>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</si>
  <si>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</si>
  <si>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</si>
  <si>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</si>
  <si>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</si>
  <si>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</si>
  <si>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</si>
  <si>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</si>
  <si>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</si>
  <si>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</si>
  <si>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</si>
  <si>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</si>
  <si>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</si>
  <si>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</si>
  <si>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</si>
  <si>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</si>
  <si>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</si>
  <si>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</si>
  <si>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</si>
  <si>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</si>
  <si>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</si>
  <si>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</si>
  <si>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</si>
  <si>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</si>
  <si>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</si>
  <si>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</si>
  <si>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</si>
  <si>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</si>
  <si>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</si>
  <si>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</si>
  <si>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</si>
  <si>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</si>
  <si>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</si>
  <si>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</si>
  <si>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</si>
  <si>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</si>
  <si>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</si>
  <si>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</si>
  <si>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</si>
  <si>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</si>
  <si>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</si>
  <si>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</si>
  <si>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</si>
  <si>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</si>
  <si>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</si>
  <si>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</si>
  <si>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</si>
  <si>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</si>
  <si>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</si>
  <si>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</si>
  <si>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</si>
  <si>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</si>
  <si>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</si>
  <si>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</si>
  <si>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</si>
  <si>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</si>
  <si>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</si>
  <si>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</si>
  <si>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</si>
  <si>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</si>
  <si>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</si>
  <si>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</si>
  <si>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</si>
  <si>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</si>
  <si>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</si>
  <si>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</si>
  <si>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</si>
  <si>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</si>
  <si>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</si>
  <si>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</si>
  <si>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</si>
  <si>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</si>
  <si>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</si>
  <si>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</si>
  <si>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</si>
  <si>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</si>
  <si>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</si>
  <si>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</si>
  <si>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</si>
  <si>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</si>
  <si>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</si>
  <si>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</si>
  <si>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</si>
  <si>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</si>
  <si>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</si>
  <si>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</si>
  <si>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</si>
  <si>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</si>
  <si>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</si>
  <si>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</si>
  <si>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</si>
  <si>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</si>
  <si>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</si>
  <si>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</si>
  <si>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</si>
  <si>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</si>
  <si>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</si>
  <si>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</si>
  <si>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</si>
  <si>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</si>
  <si>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</si>
  <si>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</si>
  <si>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</si>
  <si>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</si>
  <si>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</si>
  <si>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</si>
  <si>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</si>
  <si>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</si>
  <si>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</si>
  <si>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</si>
  <si>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</si>
  <si>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</si>
  <si>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</si>
  <si>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</si>
  <si>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</si>
  <si>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</si>
  <si>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</si>
  <si>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</si>
  <si>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</si>
  <si>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</si>
  <si>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</si>
  <si>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</si>
  <si>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</si>
  <si>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</si>
  <si>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</si>
  <si>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</si>
  <si>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</si>
  <si>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</si>
  <si>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</si>
  <si>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</si>
  <si>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</si>
  <si>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</si>
  <si>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</si>
  <si>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</si>
  <si>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</si>
  <si>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</si>
  <si>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</si>
  <si>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</si>
  <si>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</si>
  <si>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</si>
  <si>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</si>
  <si>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</si>
  <si>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</si>
  <si>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</si>
  <si>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</si>
  <si>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</si>
  <si>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</si>
  <si>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</si>
  <si>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</si>
  <si>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</si>
  <si>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</si>
  <si>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</si>
  <si>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</si>
  <si>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</si>
  <si>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</si>
  <si>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</si>
  <si>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</si>
  <si>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</si>
  <si>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</si>
  <si>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</si>
  <si>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</si>
  <si>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</si>
  <si>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</si>
  <si>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</si>
  <si>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</si>
  <si>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</si>
  <si>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</si>
  <si>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</si>
  <si>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</si>
  <si>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</si>
  <si>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</si>
  <si>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</si>
  <si>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</si>
  <si>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</si>
  <si>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</si>
  <si>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</si>
  <si>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</si>
  <si>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</si>
  <si>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</si>
  <si>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</si>
  <si>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</si>
  <si>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</si>
  <si>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</si>
  <si>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</si>
  <si>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</si>
  <si>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</si>
  <si>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</si>
  <si>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</si>
  <si>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</si>
  <si>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</si>
  <si>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</si>
  <si>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</si>
  <si>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</si>
  <si>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</si>
  <si>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</si>
  <si>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</si>
  <si>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</si>
  <si>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</si>
  <si>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</si>
  <si>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</si>
  <si>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</si>
  <si>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</si>
  <si>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</si>
  <si>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</si>
  <si>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</si>
  <si>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</si>
  <si>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</si>
  <si>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</si>
  <si>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</si>
  <si>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</si>
  <si>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</si>
  <si>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</si>
  <si>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</si>
  <si>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</si>
  <si>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</si>
  <si>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</si>
  <si>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</si>
  <si>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</si>
  <si>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</si>
  <si>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</si>
  <si>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</si>
  <si>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</si>
  <si>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</si>
  <si>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</si>
  <si>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</si>
  <si>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</si>
  <si>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</si>
  <si>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</si>
  <si>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</si>
  <si>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</si>
  <si>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</si>
  <si>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</si>
  <si>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</si>
  <si>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</si>
  <si>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</si>
  <si>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</si>
  <si>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</si>
  <si>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</si>
  <si>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</si>
  <si>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</si>
  <si>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</si>
  <si>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</si>
  <si>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</si>
  <si>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</si>
  <si>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</si>
  <si>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</si>
  <si>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</si>
  <si>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</si>
  <si>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</si>
  <si>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</si>
  <si>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</si>
  <si>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</si>
  <si>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</si>
  <si>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</si>
  <si>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</si>
  <si>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</si>
  <si>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</si>
  <si>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</si>
  <si>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</si>
  <si>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</si>
  <si>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</si>
  <si>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</si>
  <si>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</si>
  <si>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</si>
  <si>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</si>
  <si>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</si>
  <si>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</si>
  <si>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</si>
  <si>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</si>
  <si>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</si>
  <si>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</si>
  <si>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</si>
  <si>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</si>
  <si>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</si>
  <si>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</si>
  <si>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</si>
  <si>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</si>
  <si>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</si>
  <si>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</si>
  <si>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</si>
  <si>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</si>
  <si>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</si>
  <si>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</si>
  <si>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</si>
  <si>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</si>
  <si>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</si>
  <si>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</si>
  <si>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</si>
  <si>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</si>
  <si>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</si>
  <si>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</si>
  <si>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</si>
  <si>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</si>
  <si>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</si>
  <si>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</si>
  <si>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</si>
  <si>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</si>
  <si>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</si>
  <si>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</si>
  <si>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</si>
  <si>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</si>
  <si>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</si>
  <si>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</si>
  <si>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</si>
  <si>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</si>
  <si>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</si>
  <si>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</si>
  <si>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</si>
  <si>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</si>
  <si>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</si>
  <si>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</si>
  <si>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</si>
  <si>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</si>
  <si>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</si>
  <si>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</si>
  <si>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</si>
  <si>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</si>
  <si>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</si>
  <si>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</si>
  <si>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</si>
  <si>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</si>
  <si>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</si>
  <si>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</si>
  <si>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</si>
  <si>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</si>
  <si>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</si>
  <si>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</si>
  <si>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</si>
  <si>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</si>
  <si>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</si>
  <si>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</si>
  <si>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</si>
  <si>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</si>
  <si>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</si>
  <si>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</si>
  <si>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</si>
  <si>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</si>
  <si>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</si>
  <si>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</si>
  <si>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</si>
  <si>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</si>
  <si>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</si>
  <si>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</si>
  <si>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</si>
  <si>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</si>
  <si>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</si>
  <si>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</si>
  <si>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</si>
  <si>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</si>
  <si>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</si>
  <si>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</si>
  <si>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</si>
  <si>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</si>
  <si>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</si>
  <si>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</si>
  <si>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</si>
  <si>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</si>
  <si>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</si>
  <si>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</si>
  <si>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</si>
  <si>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</si>
  <si>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</si>
  <si>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</si>
  <si>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</si>
  <si>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</si>
  <si>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</si>
  <si>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</si>
  <si>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</si>
  <si>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</si>
  <si>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</si>
  <si>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</si>
  <si>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</si>
  <si>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</si>
  <si>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</si>
  <si>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</si>
  <si>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</si>
  <si>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</si>
  <si>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</si>
  <si>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</si>
  <si>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</si>
  <si>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</si>
  <si>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</si>
  <si>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</si>
  <si>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</si>
  <si>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</si>
  <si>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</si>
  <si>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</si>
  <si>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</si>
  <si>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</si>
  <si>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</si>
  <si>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</si>
  <si>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</si>
  <si>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</si>
  <si>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</si>
  <si>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</si>
  <si>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</si>
  <si>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</si>
  <si>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</si>
  <si>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</si>
  <si>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</si>
  <si>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</si>
  <si>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</si>
  <si>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</si>
  <si>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</si>
  <si>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</si>
  <si>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</si>
  <si>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</si>
  <si>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</si>
  <si>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</si>
  <si>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</si>
  <si>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</si>
  <si>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</si>
  <si>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</si>
  <si>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</si>
  <si>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</si>
  <si>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</si>
  <si>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</si>
  <si>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</si>
  <si>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</si>
  <si>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</si>
  <si>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</si>
  <si>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</si>
  <si>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</si>
  <si>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</si>
  <si>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</si>
  <si>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</si>
  <si>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</si>
  <si>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</si>
  <si>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</si>
  <si>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</si>
  <si>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</si>
  <si>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</si>
  <si>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</si>
  <si>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</si>
  <si>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</si>
  <si>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</si>
  <si>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</si>
  <si>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</si>
  <si>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</si>
  <si>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</si>
  <si>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</si>
  <si>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</si>
  <si>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</si>
  <si>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</si>
  <si>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</si>
  <si>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</si>
  <si>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</si>
  <si>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</si>
  <si>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</si>
  <si>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</si>
  <si>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</si>
  <si>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</si>
  <si>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</si>
  <si>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</si>
  <si>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</si>
  <si>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</si>
  <si>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</si>
  <si>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</si>
  <si>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</si>
  <si>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</si>
  <si>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</si>
  <si>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</si>
  <si>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</si>
  <si>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</si>
  <si>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</si>
  <si>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</si>
  <si>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</si>
  <si>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</si>
  <si>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</si>
  <si>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</si>
  <si>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</si>
  <si>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</si>
  <si>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</si>
  <si>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</si>
  <si>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</si>
  <si>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</si>
  <si>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</si>
  <si>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</si>
  <si>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</si>
  <si>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</si>
  <si>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</si>
  <si>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</si>
  <si>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</si>
  <si>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</si>
  <si>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</si>
  <si>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</si>
  <si>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</si>
  <si>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</si>
  <si>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</si>
  <si>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</si>
  <si>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</si>
  <si>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</si>
  <si>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</si>
  <si>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</si>
  <si>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</si>
  <si>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</si>
  <si>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</si>
  <si>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</si>
  <si>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</si>
  <si>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</si>
  <si>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</si>
  <si>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</si>
  <si>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</si>
  <si>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</si>
  <si>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</si>
  <si>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</si>
  <si>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</si>
  <si>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</si>
  <si>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</si>
  <si>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</si>
  <si>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</si>
  <si>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</si>
  <si>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</si>
  <si>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</si>
  <si>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</si>
  <si>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</si>
  <si>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</si>
  <si>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</si>
  <si>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</si>
  <si>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</si>
  <si>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</si>
  <si>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</si>
  <si>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</si>
  <si>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</si>
  <si>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</si>
  <si>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</si>
  <si>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</si>
  <si>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</si>
  <si>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</si>
  <si>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</si>
  <si>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</si>
  <si>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</si>
  <si>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</si>
  <si>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</si>
  <si>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</si>
  <si>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</si>
  <si>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</si>
  <si>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</si>
  <si>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</si>
  <si>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</si>
  <si>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</si>
  <si>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</si>
  <si>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</si>
  <si>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</si>
  <si>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</si>
  <si>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</si>
  <si>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</si>
  <si>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</si>
  <si>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</si>
  <si>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</si>
  <si>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</si>
  <si>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</si>
  <si>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</si>
  <si>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</si>
  <si>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</si>
  <si>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</si>
  <si>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</si>
  <si>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</si>
  <si>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</si>
  <si>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</si>
  <si>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</si>
  <si>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</si>
  <si>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</si>
  <si>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</si>
  <si>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</si>
  <si>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</si>
  <si>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</si>
  <si>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</si>
  <si>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</si>
  <si>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</si>
  <si>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</si>
  <si>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</si>
  <si>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</si>
  <si>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</si>
  <si>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</si>
  <si>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</si>
  <si>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</si>
  <si>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</si>
  <si>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</si>
  <si>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</si>
  <si>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</si>
  <si>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</si>
  <si>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</si>
  <si>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</si>
  <si>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</si>
  <si>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</si>
  <si>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</si>
  <si>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</si>
  <si>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</si>
  <si>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</si>
  <si>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</si>
  <si>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</si>
  <si>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</si>
  <si>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</si>
  <si>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</si>
  <si>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</si>
  <si>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</si>
  <si>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</si>
  <si>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</si>
  <si>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</si>
  <si>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</si>
  <si>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</si>
  <si>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</si>
  <si>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</si>
  <si>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</si>
  <si>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</si>
  <si>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</si>
  <si>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</si>
  <si>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</si>
  <si>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</si>
  <si>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</si>
  <si>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</si>
  <si>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</si>
  <si>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</si>
  <si>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</si>
  <si>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</si>
  <si>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</si>
  <si>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</si>
  <si>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</si>
  <si>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</si>
  <si>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</si>
  <si>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</si>
  <si>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</si>
  <si>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</si>
  <si>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</si>
  <si>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</si>
  <si>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</si>
  <si>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</si>
  <si>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</si>
  <si>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</si>
  <si>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</si>
  <si>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</si>
  <si>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</si>
  <si>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</si>
  <si>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</si>
  <si>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</si>
  <si>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</si>
  <si>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</si>
  <si>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</si>
  <si>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</si>
  <si>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</si>
  <si>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</si>
  <si>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</si>
  <si>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</si>
  <si>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</si>
  <si>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</si>
  <si>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</si>
  <si>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</si>
  <si>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</si>
  <si>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</si>
  <si>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</si>
  <si>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</si>
  <si>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</si>
  <si>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</si>
  <si>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</si>
  <si>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</si>
  <si>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</si>
  <si>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</si>
  <si>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</si>
  <si>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</si>
  <si>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</si>
  <si>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</si>
  <si>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</si>
  <si>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</si>
  <si>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</si>
  <si>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</si>
  <si>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</si>
  <si>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</si>
  <si>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</si>
  <si>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</si>
  <si>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</si>
  <si>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</si>
  <si>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</si>
  <si>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</si>
  <si>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</si>
  <si>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</si>
  <si>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</si>
  <si>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</si>
  <si>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</si>
  <si>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</si>
  <si>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</si>
  <si>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</si>
  <si>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</si>
  <si>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</si>
  <si>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</si>
  <si>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</si>
  <si>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</si>
  <si>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</si>
  <si>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</si>
  <si>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</si>
  <si>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</si>
  <si>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</si>
  <si>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</si>
  <si>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</si>
  <si>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</si>
  <si>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</si>
  <si>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</si>
  <si>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</si>
  <si>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</si>
  <si>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</si>
  <si>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</si>
  <si>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</si>
  <si>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</si>
  <si>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</si>
  <si>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</si>
  <si>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</si>
  <si>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</si>
  <si>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</si>
  <si>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</si>
  <si>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</si>
  <si>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</si>
  <si>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</si>
  <si>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</si>
  <si>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</si>
  <si>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</si>
  <si>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</si>
  <si>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</si>
  <si>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</si>
  <si>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</si>
  <si>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</si>
  <si>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</si>
  <si>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</si>
  <si>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</si>
  <si>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</si>
  <si>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</si>
  <si>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</si>
  <si>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</si>
  <si>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</si>
  <si>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</si>
  <si>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</si>
  <si>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</si>
  <si>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</si>
  <si>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</si>
  <si>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</si>
  <si>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</si>
  <si>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</si>
  <si>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</si>
  <si>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</si>
  <si>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</si>
  <si>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</si>
  <si>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</si>
  <si>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</si>
  <si>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</si>
  <si>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</si>
  <si>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</si>
  <si>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</si>
  <si>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</si>
  <si>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</si>
  <si>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</si>
  <si>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</si>
  <si>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</si>
  <si>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</si>
  <si>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</si>
  <si>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</si>
  <si>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</si>
  <si>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</si>
  <si>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</si>
  <si>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</si>
  <si>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</si>
  <si>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</si>
  <si>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</si>
  <si>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</si>
  <si>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</si>
  <si>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</si>
  <si>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</si>
  <si>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</si>
  <si>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</si>
  <si>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</si>
  <si>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</si>
  <si>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</si>
  <si>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</si>
  <si>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</si>
  <si>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</si>
  <si>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</si>
  <si>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</si>
  <si>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</si>
  <si>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</si>
  <si>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</si>
  <si>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</si>
  <si>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</si>
  <si>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</si>
  <si>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</si>
  <si>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</si>
  <si>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</si>
  <si>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</si>
  <si>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</si>
  <si>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</si>
  <si>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</si>
  <si>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</si>
  <si>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</si>
  <si>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</si>
  <si>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</si>
  <si>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</si>
  <si>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</si>
  <si>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</si>
  <si>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</si>
  <si>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</si>
  <si>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</si>
  <si>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</si>
  <si>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</si>
  <si>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</si>
  <si>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</si>
  <si>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</si>
  <si>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</si>
  <si>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</si>
  <si>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</si>
  <si>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</si>
  <si>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</si>
  <si>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</si>
  <si>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</si>
  <si>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</si>
  <si>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</si>
  <si>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</si>
  <si>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</si>
  <si>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</si>
  <si>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</si>
  <si>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</si>
  <si>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</si>
  <si>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</si>
  <si>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</si>
  <si>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</si>
  <si>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</si>
  <si>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</si>
  <si>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</si>
  <si>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</si>
  <si>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</si>
  <si>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</si>
  <si>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</si>
  <si>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</si>
  <si>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</si>
  <si>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</si>
  <si>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</si>
  <si>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</si>
  <si>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</si>
  <si>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</si>
  <si>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</si>
  <si>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</si>
  <si>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</si>
  <si>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</si>
  <si>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</si>
  <si>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</si>
  <si>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</si>
  <si>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</si>
  <si>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</si>
  <si>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</si>
  <si>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</si>
  <si>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</si>
  <si>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</si>
  <si>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</si>
  <si>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</si>
  <si>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</si>
  <si>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</si>
  <si>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</si>
  <si>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</si>
  <si>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</si>
  <si>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</si>
  <si>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</si>
  <si>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</si>
  <si>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</si>
  <si>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</si>
  <si>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</si>
  <si>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</si>
  <si>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</si>
  <si>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</si>
  <si>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</si>
  <si>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</si>
  <si>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</si>
  <si>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</si>
  <si>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</si>
  <si>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</si>
  <si>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</si>
  <si>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</si>
  <si>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</si>
  <si>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</si>
  <si>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</si>
  <si>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</si>
  <si>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</si>
  <si>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</si>
  <si>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</si>
  <si>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</si>
  <si>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</si>
  <si>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</si>
  <si>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</si>
  <si>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</si>
  <si>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</si>
  <si>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</si>
  <si>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</si>
  <si>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</si>
  <si>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</si>
  <si>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</si>
  <si>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</si>
  <si>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</si>
  <si>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</si>
  <si>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</si>
  <si>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</si>
  <si>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</si>
  <si>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</si>
  <si>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</si>
  <si>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</si>
  <si>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</si>
  <si>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</si>
  <si>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</si>
  <si>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</si>
  <si>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</si>
  <si>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</si>
  <si>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</si>
  <si>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</si>
  <si>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</si>
  <si>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</si>
  <si>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</si>
  <si>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</si>
  <si>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</si>
  <si>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</si>
  <si>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</si>
  <si>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</si>
  <si>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</si>
  <si>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</si>
  <si>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</si>
  <si>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</si>
  <si>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</si>
  <si>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</si>
  <si>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</si>
  <si>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</si>
  <si>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</si>
  <si>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</si>
  <si>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</si>
  <si>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</si>
  <si>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</si>
  <si>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</si>
  <si>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</si>
  <si>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</si>
  <si>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</si>
  <si>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</si>
  <si>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</si>
  <si>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</si>
  <si>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</si>
  <si>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</si>
  <si>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</si>
  <si>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</si>
  <si>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</si>
  <si>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</si>
  <si>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</si>
  <si>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</si>
  <si>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</si>
  <si>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</si>
  <si>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</si>
  <si>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</si>
  <si>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</si>
  <si>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</si>
  <si>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</si>
  <si>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</si>
  <si>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</si>
  <si>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</si>
  <si>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</si>
  <si>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</si>
  <si>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</si>
  <si>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</si>
  <si>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</si>
  <si>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</si>
  <si>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</si>
  <si>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</si>
  <si>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</si>
  <si>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</si>
  <si>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</si>
  <si>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</si>
  <si>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</si>
  <si>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</si>
  <si>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</si>
  <si>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</si>
  <si>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</si>
  <si>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</si>
  <si>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</si>
  <si>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</si>
  <si>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</si>
  <si>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</si>
  <si>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</si>
  <si>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</si>
  <si>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</si>
  <si>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</si>
  <si>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</si>
  <si>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</si>
  <si>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</si>
  <si>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</si>
  <si>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</si>
  <si>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</si>
  <si>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</si>
  <si>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</si>
  <si>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</si>
  <si>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</si>
  <si>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</si>
  <si>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</si>
  <si>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</si>
  <si>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</si>
  <si>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</si>
  <si>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</si>
  <si>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</si>
  <si>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</si>
  <si>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</si>
  <si>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</si>
  <si>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</si>
  <si>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</si>
  <si>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</si>
  <si>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</si>
  <si>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</si>
  <si>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</si>
  <si>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</si>
  <si>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</si>
  <si>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</si>
  <si>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</si>
  <si>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</si>
  <si>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</si>
  <si>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</si>
  <si>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</si>
  <si>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</si>
  <si>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</si>
  <si>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</si>
  <si>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</si>
  <si>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</si>
  <si>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</si>
  <si>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</si>
  <si>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</si>
  <si>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</si>
  <si>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</si>
  <si>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</si>
  <si>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</si>
  <si>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</si>
  <si>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</si>
  <si>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</si>
  <si>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</si>
  <si>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</si>
  <si>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</si>
  <si>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</si>
  <si>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</si>
  <si>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</si>
  <si>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</si>
  <si>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</si>
  <si>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</si>
  <si>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</si>
  <si>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</si>
  <si>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</si>
  <si>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</si>
  <si>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</si>
  <si>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</si>
  <si>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</si>
  <si>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</si>
  <si>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</si>
  <si>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</si>
  <si>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</si>
  <si>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</si>
  <si>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</si>
  <si>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</si>
  <si>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</si>
  <si>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</si>
  <si>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</si>
  <si>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</si>
  <si>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</si>
  <si>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</si>
  <si>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</si>
  <si>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</si>
  <si>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</si>
  <si>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</si>
  <si>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</si>
  <si>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</si>
  <si>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</si>
  <si>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</si>
  <si>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</si>
  <si>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</si>
  <si>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</si>
  <si>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</si>
  <si>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</si>
  <si>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</si>
  <si>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</si>
  <si>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</si>
  <si>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</si>
  <si>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</si>
  <si>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</si>
  <si>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</si>
  <si>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</si>
  <si>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</si>
  <si>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</si>
  <si>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</si>
  <si>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</si>
  <si>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</si>
  <si>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</si>
  <si>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</si>
  <si>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</si>
  <si>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</si>
  <si>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</si>
  <si>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</si>
  <si>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</si>
  <si>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</si>
  <si>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</si>
  <si>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</si>
  <si>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</si>
  <si>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</si>
  <si>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</si>
  <si>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</si>
  <si>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</si>
  <si>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</si>
  <si>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</si>
  <si>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</si>
  <si>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</si>
  <si>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</si>
  <si>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</si>
  <si>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</si>
  <si>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</si>
  <si>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</si>
  <si>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</si>
  <si>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</si>
  <si>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</si>
  <si>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</si>
  <si>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</si>
  <si>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</si>
  <si>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</si>
  <si>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</si>
  <si>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</si>
  <si>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</si>
  <si>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</si>
  <si>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</si>
  <si>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</si>
  <si>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</si>
  <si>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</si>
  <si>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</si>
  <si>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</si>
  <si>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</si>
  <si>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</si>
  <si>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</si>
  <si>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</si>
  <si>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</si>
  <si>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</si>
  <si>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</si>
  <si>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</si>
  <si>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</si>
  <si>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</si>
  <si>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</si>
  <si>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</si>
  <si>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</si>
  <si>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</si>
  <si>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</si>
  <si>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</si>
  <si>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</si>
  <si>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</si>
  <si>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</si>
  <si>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</si>
  <si>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</si>
  <si>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</si>
  <si>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</si>
  <si>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</si>
  <si>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</si>
  <si>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</si>
  <si>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</si>
  <si>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</si>
  <si>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</si>
  <si>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</si>
  <si>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</si>
  <si>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</si>
  <si>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</si>
  <si>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</si>
  <si>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</si>
  <si>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</si>
  <si>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</si>
  <si>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</si>
  <si>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</si>
  <si>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</si>
  <si>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</si>
  <si>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</si>
  <si>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</si>
  <si>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</si>
  <si>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</si>
  <si>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</si>
  <si>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</si>
  <si>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</si>
  <si>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</si>
  <si>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</si>
  <si>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</si>
  <si>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</si>
  <si>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</si>
  <si>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</si>
  <si>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</si>
  <si>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</si>
  <si>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</si>
  <si>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</si>
  <si>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</si>
  <si>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</si>
  <si>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</si>
  <si>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</si>
  <si>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</si>
  <si>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</si>
  <si>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</si>
  <si>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</si>
  <si>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</si>
  <si>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</si>
  <si>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</si>
  <si>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</si>
  <si>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</si>
  <si>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</si>
  <si>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</si>
  <si>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</si>
  <si>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</si>
  <si>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</si>
  <si>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</si>
  <si>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</si>
  <si>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</si>
  <si>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</si>
  <si>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</si>
  <si>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</si>
  <si>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</si>
  <si>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</si>
  <si>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</si>
  <si>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</si>
  <si>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</si>
  <si>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</si>
  <si>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</si>
  <si>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</si>
  <si>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</si>
  <si>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</si>
  <si>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</si>
  <si>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</si>
  <si>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</si>
  <si>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</si>
  <si>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</si>
  <si>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</si>
  <si>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</si>
  <si>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</si>
  <si>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</si>
  <si>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</si>
  <si>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</si>
  <si>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</si>
  <si>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</si>
  <si>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</si>
  <si>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</si>
  <si>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</si>
  <si>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</si>
  <si>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</si>
  <si>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</si>
  <si>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</si>
  <si>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</si>
  <si>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</si>
  <si>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</si>
  <si>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</si>
  <si>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</si>
  <si>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</si>
  <si>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</si>
  <si>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</si>
  <si>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</si>
  <si>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</si>
  <si>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</si>
  <si>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</si>
  <si>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</si>
  <si>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</si>
  <si>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</si>
  <si>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</si>
  <si>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</si>
  <si>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</si>
  <si>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</si>
  <si>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</si>
  <si>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</si>
  <si>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</si>
  <si>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</si>
  <si>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</si>
  <si>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</si>
  <si>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</si>
  <si>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</si>
  <si>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</si>
  <si>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</si>
  <si>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</si>
  <si>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</si>
  <si>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</si>
  <si>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</si>
  <si>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</si>
  <si>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</si>
  <si>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</si>
  <si>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</si>
  <si>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</si>
  <si>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</si>
  <si>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</si>
  <si>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</si>
  <si>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</si>
  <si>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</si>
  <si>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</si>
  <si>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</si>
  <si>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</si>
  <si>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</si>
  <si>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</si>
  <si>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</si>
  <si>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</si>
  <si>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</si>
  <si>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</si>
  <si>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</si>
  <si>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</si>
  <si>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</si>
  <si>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</si>
  <si>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</si>
  <si>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</si>
  <si>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</si>
  <si>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</si>
  <si>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</si>
  <si>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</si>
  <si>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</si>
  <si>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</si>
  <si>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</si>
  <si>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</si>
  <si>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</si>
  <si>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</si>
  <si>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</si>
  <si>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</si>
  <si>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</si>
  <si>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</si>
  <si>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</si>
  <si>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</si>
  <si>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</si>
  <si>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</si>
  <si>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</si>
  <si>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</si>
  <si>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</si>
  <si>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</si>
  <si>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</si>
  <si>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</si>
  <si>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</si>
  <si>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</si>
  <si>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</si>
  <si>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</si>
  <si>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</si>
  <si>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</si>
  <si>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</si>
  <si>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</si>
  <si>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</si>
  <si>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</si>
  <si>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</si>
  <si>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</si>
  <si>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</si>
  <si>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</si>
  <si>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</si>
  <si>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</si>
  <si>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</si>
  <si>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</si>
  <si>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</si>
  <si>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</si>
  <si>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</si>
  <si>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</si>
  <si>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</si>
  <si>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</si>
  <si>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</si>
  <si>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</si>
  <si>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</si>
  <si>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</si>
  <si>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</si>
  <si>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</si>
  <si>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</si>
  <si>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</si>
  <si>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</si>
  <si>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</si>
  <si>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</si>
  <si>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</si>
  <si>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</si>
  <si>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</si>
  <si>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</si>
  <si>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</si>
  <si>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</si>
  <si>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</si>
  <si>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</si>
  <si>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</si>
  <si>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</si>
  <si>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</si>
  <si>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</si>
  <si>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</si>
  <si>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</si>
  <si>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</si>
  <si>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</si>
  <si>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</si>
  <si>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</si>
  <si>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</si>
  <si>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</si>
  <si>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</si>
  <si>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</si>
  <si>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</si>
  <si>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</si>
  <si>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</si>
  <si>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</si>
  <si>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</si>
  <si>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</si>
  <si>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</si>
  <si>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</si>
  <si>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</si>
  <si>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</si>
  <si>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</si>
  <si>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</si>
  <si>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</si>
  <si>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</si>
  <si>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</si>
  <si>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</si>
  <si>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</si>
  <si>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</si>
  <si>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</si>
  <si>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</si>
  <si>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</si>
  <si>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</si>
  <si>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</si>
  <si>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</si>
  <si>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</si>
  <si>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</si>
  <si>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</si>
  <si>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</si>
  <si>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</si>
  <si>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</si>
  <si>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</si>
  <si>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</si>
  <si>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</si>
  <si>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</si>
  <si>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</si>
  <si>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</si>
  <si>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</si>
  <si>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</si>
  <si>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</si>
  <si>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</si>
  <si>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</si>
  <si>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</si>
  <si>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</si>
  <si>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</si>
  <si>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</si>
  <si>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</si>
  <si>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</si>
  <si>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</si>
  <si>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</si>
  <si>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</si>
  <si>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</si>
  <si>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</si>
  <si>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</si>
  <si>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</si>
  <si>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</si>
  <si>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</si>
  <si>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</si>
  <si>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</si>
  <si>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</si>
  <si>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</si>
  <si>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</si>
  <si>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</si>
  <si>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</si>
  <si>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</si>
  <si>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</si>
  <si>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</si>
  <si>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</si>
  <si>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</si>
  <si>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</si>
  <si>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</si>
  <si>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</si>
  <si>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</si>
  <si>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</si>
  <si>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</si>
  <si>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</si>
  <si>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</si>
  <si>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</si>
  <si>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</si>
  <si>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</si>
  <si>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</si>
  <si>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</si>
  <si>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</si>
  <si>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</si>
  <si>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</si>
  <si>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</si>
  <si>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</si>
  <si>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</si>
  <si>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</si>
  <si>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</si>
  <si>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</si>
  <si>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</si>
  <si>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</si>
  <si>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</si>
  <si>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</si>
  <si>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</si>
  <si>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</si>
  <si>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</si>
  <si>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</si>
  <si>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</si>
  <si>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</si>
  <si>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</si>
  <si>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</si>
  <si>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</si>
  <si>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</si>
  <si>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</si>
  <si>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</si>
  <si>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</si>
  <si>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</si>
  <si>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</si>
  <si>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</si>
  <si>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</si>
  <si>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</si>
  <si>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</si>
  <si>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</si>
  <si>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</si>
  <si>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</si>
  <si>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</si>
  <si>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</si>
  <si>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</si>
  <si>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</si>
  <si>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</si>
  <si>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</si>
  <si>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</si>
  <si>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</si>
  <si>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</si>
  <si>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</si>
  <si>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</si>
  <si>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</si>
  <si>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</si>
  <si>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</si>
  <si>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</si>
  <si>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</si>
  <si>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</si>
  <si>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</si>
  <si>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</si>
  <si>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</si>
  <si>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</si>
  <si>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</si>
  <si>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</si>
  <si>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</si>
  <si>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</si>
  <si>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</si>
  <si>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</si>
  <si>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</si>
  <si>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</si>
  <si>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</si>
  <si>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</si>
  <si>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</si>
  <si>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</si>
  <si>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</si>
  <si>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</si>
  <si>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</si>
  <si>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</si>
  <si>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</si>
  <si>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</si>
  <si>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</si>
  <si>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</si>
  <si>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</si>
  <si>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</si>
  <si>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</si>
  <si>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</si>
  <si>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</si>
  <si>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</si>
  <si>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</si>
  <si>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</si>
  <si>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</si>
  <si>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</si>
  <si>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</si>
  <si>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</si>
  <si>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</si>
  <si>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</si>
  <si>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</si>
  <si>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</si>
  <si>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</si>
  <si>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</si>
  <si>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</si>
  <si>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</si>
  <si>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</si>
  <si>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</si>
  <si>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</si>
  <si>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</si>
  <si>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</si>
  <si>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</si>
  <si>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</si>
  <si>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</si>
  <si>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</si>
  <si>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</si>
  <si>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</si>
  <si>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</si>
  <si>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</si>
  <si>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</si>
  <si>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</si>
  <si>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</si>
  <si>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</si>
  <si>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</si>
  <si>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</si>
  <si>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</si>
  <si>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</si>
  <si>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</si>
  <si>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</si>
  <si>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</si>
  <si>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</si>
  <si>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</si>
  <si>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</si>
  <si>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</si>
  <si>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</si>
  <si>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</si>
  <si>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</si>
  <si>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</si>
  <si>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</si>
  <si>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</si>
  <si>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</si>
  <si>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</si>
  <si>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</si>
  <si>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</si>
  <si>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</si>
  <si>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</si>
  <si>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</si>
  <si>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</si>
  <si>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</si>
  <si>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</si>
  <si>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</si>
  <si>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</si>
  <si>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</si>
  <si>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</si>
  <si>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</si>
  <si>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</si>
  <si>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</si>
  <si>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</si>
  <si>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</si>
  <si>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</si>
  <si>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</si>
  <si>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</si>
  <si>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</si>
  <si>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</si>
  <si>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</si>
  <si>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</si>
  <si>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</si>
  <si>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</si>
  <si>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</si>
  <si>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</si>
  <si>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</si>
  <si>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</si>
  <si>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</si>
  <si>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</si>
  <si>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</si>
  <si>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</si>
  <si>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</si>
  <si>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</si>
  <si>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</si>
  <si>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</si>
  <si>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</si>
  <si>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</si>
  <si>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</si>
  <si>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</si>
  <si>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</si>
  <si>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</si>
  <si>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</si>
  <si>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</si>
  <si>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</si>
  <si>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</si>
  <si>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</si>
  <si>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</si>
  <si>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</si>
  <si>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</si>
  <si>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</si>
  <si>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</si>
  <si>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</si>
  <si>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</si>
  <si>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</si>
  <si>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</si>
  <si>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</si>
  <si>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</si>
  <si>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</si>
  <si>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</si>
  <si>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</si>
  <si>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</si>
  <si>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</si>
  <si>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</si>
  <si>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</si>
  <si>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</si>
  <si>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</si>
  <si>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</si>
  <si>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</si>
  <si>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</si>
  <si>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</si>
  <si>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</si>
  <si>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</si>
  <si>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</si>
  <si>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</si>
  <si>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</si>
  <si>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</si>
  <si>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</si>
  <si>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</si>
  <si>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</si>
  <si>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</si>
  <si>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</si>
  <si>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</si>
  <si>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</si>
  <si>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</si>
  <si>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</si>
  <si>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</si>
  <si>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</si>
  <si>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</si>
  <si>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</si>
  <si>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</si>
  <si>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</si>
  <si>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</si>
  <si>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</si>
  <si>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</si>
  <si>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</si>
  <si>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</si>
  <si>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</si>
  <si>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</si>
  <si>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</si>
  <si>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</si>
  <si>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</si>
  <si>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</si>
  <si>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</si>
  <si>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</si>
  <si>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</si>
  <si>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</si>
  <si>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</si>
  <si>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</si>
  <si>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</si>
  <si>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</si>
  <si>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</si>
  <si>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</si>
  <si>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</si>
  <si>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</si>
  <si>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</si>
  <si>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</si>
  <si>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</si>
  <si>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</si>
  <si>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</si>
  <si>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</si>
  <si>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</si>
  <si>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</si>
  <si>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</si>
  <si>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</si>
  <si>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</si>
  <si>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</si>
  <si>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</si>
  <si>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</si>
  <si>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</si>
  <si>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</si>
  <si>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</si>
  <si>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</si>
  <si>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</si>
  <si>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</si>
  <si>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</si>
  <si>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</si>
  <si>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</si>
  <si>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</si>
  <si>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</si>
  <si>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</si>
  <si>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</si>
  <si>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</si>
  <si>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</si>
  <si>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</si>
  <si>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</si>
  <si>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</si>
  <si>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</si>
  <si>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</si>
  <si>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</si>
  <si>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</si>
  <si>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</si>
  <si>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</si>
  <si>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</si>
  <si>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</si>
  <si>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</si>
  <si>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</si>
  <si>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</si>
  <si>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</si>
  <si>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</si>
  <si>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</si>
  <si>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</si>
  <si>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</si>
  <si>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</si>
  <si>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</si>
  <si>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</si>
  <si>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</si>
  <si>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</si>
  <si>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</si>
  <si>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</si>
  <si>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</si>
  <si>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</si>
  <si>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</si>
  <si>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</si>
  <si>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</si>
  <si>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</si>
  <si>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</si>
  <si>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</si>
  <si>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</si>
  <si>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</si>
  <si>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</si>
  <si>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</si>
  <si>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</si>
  <si>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</si>
  <si>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</si>
  <si>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</si>
  <si>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</si>
  <si>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</si>
  <si>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</si>
  <si>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</si>
  <si>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</si>
  <si>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</si>
  <si>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</si>
  <si>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</si>
  <si>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</si>
  <si>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</si>
  <si>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</si>
  <si>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</si>
  <si>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</si>
  <si>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</si>
  <si>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</si>
  <si>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</si>
  <si>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</si>
  <si>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</si>
  <si>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</si>
  <si>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</si>
  <si>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</si>
  <si>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</si>
  <si>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</si>
  <si>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</si>
  <si>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</si>
  <si>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</si>
  <si>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</si>
  <si>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</si>
  <si>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</si>
  <si>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</si>
  <si>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</si>
  <si>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</si>
  <si>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</si>
  <si>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</si>
  <si>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</si>
  <si>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</si>
  <si>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</si>
  <si>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</si>
  <si>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</si>
  <si>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</si>
  <si>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</si>
  <si>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</si>
  <si>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</si>
  <si>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</si>
  <si>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</si>
  <si>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</si>
  <si>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</si>
  <si>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</si>
  <si>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</si>
  <si>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</si>
  <si>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</si>
  <si>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</si>
  <si>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</si>
  <si>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</si>
  <si>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</si>
  <si>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</si>
  <si>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</si>
  <si>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</si>
  <si>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</si>
  <si>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</si>
  <si>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</si>
  <si>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</si>
  <si>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</si>
  <si>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</si>
  <si>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</si>
  <si>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</si>
  <si>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</si>
  <si>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</si>
  <si>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</si>
  <si>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</si>
  <si>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</si>
  <si>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</si>
  <si>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</si>
  <si>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</si>
  <si>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</si>
  <si>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</si>
  <si>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</si>
  <si>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</si>
  <si>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</si>
  <si>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</si>
  <si>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</si>
  <si>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</si>
  <si>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</si>
  <si>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</si>
  <si>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</si>
  <si>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</si>
  <si>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</si>
  <si>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</si>
  <si>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</si>
  <si>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</si>
  <si>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</si>
  <si>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</si>
  <si>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</si>
  <si>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</si>
  <si>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</si>
  <si>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</si>
  <si>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</si>
  <si>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</si>
  <si>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</si>
  <si>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</si>
  <si>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</si>
  <si>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</si>
  <si>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</si>
  <si>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</si>
  <si>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</si>
  <si>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</si>
  <si>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</si>
  <si>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</si>
  <si>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</si>
  <si>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</si>
  <si>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</si>
  <si>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</si>
  <si>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</si>
  <si>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</si>
  <si>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</si>
  <si>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</si>
  <si>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</si>
  <si>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</si>
  <si>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</si>
  <si>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</si>
  <si>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</si>
  <si>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</si>
  <si>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</si>
  <si>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</si>
  <si>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</si>
  <si>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</si>
  <si>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</si>
  <si>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</si>
  <si>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</si>
  <si>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</si>
  <si>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</si>
  <si>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</si>
  <si>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</si>
  <si>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</si>
  <si>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</si>
  <si>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</si>
  <si>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</si>
  <si>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</si>
  <si>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</si>
  <si>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</si>
  <si>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</si>
  <si>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</si>
  <si>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</si>
  <si>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</si>
  <si>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</si>
  <si>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</si>
  <si>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</si>
  <si>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</si>
  <si>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</si>
  <si>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</si>
  <si>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</si>
  <si>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</si>
  <si>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</si>
  <si>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</si>
  <si>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</si>
  <si>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</si>
  <si>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</si>
  <si>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</si>
  <si>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</si>
  <si>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</si>
  <si>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</si>
  <si>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</si>
  <si>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</si>
  <si>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</si>
  <si>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</si>
  <si>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</si>
  <si>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</si>
  <si>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</si>
  <si>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</si>
  <si>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</si>
  <si>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</si>
  <si>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</si>
  <si>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</si>
  <si>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</si>
  <si>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</si>
  <si>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</si>
  <si>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</si>
  <si>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</si>
  <si>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</si>
  <si>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</si>
  <si>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</si>
  <si>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</si>
  <si>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</si>
  <si>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</si>
  <si>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</si>
  <si>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</si>
  <si>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</si>
  <si>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</si>
  <si>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</si>
  <si>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</si>
  <si>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</si>
  <si>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</si>
  <si>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</si>
  <si>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</si>
  <si>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</si>
  <si>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</si>
  <si>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</si>
  <si>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</si>
  <si>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</si>
  <si>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</si>
  <si>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</si>
  <si>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</si>
  <si>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</si>
  <si>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</si>
  <si>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</si>
  <si>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</si>
  <si>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</si>
  <si>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</si>
  <si>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</si>
  <si>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</si>
  <si>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</si>
  <si>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</si>
  <si>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</si>
  <si>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</si>
  <si>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</si>
  <si>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</si>
  <si>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</si>
  <si>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</si>
  <si>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</si>
  <si>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</si>
  <si>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</si>
  <si>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</si>
  <si>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</si>
  <si>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</si>
  <si>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</si>
  <si>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</si>
  <si>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</si>
  <si>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</si>
  <si>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</si>
  <si>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</si>
  <si>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</si>
  <si>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</si>
  <si>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</si>
  <si>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</si>
  <si>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</si>
  <si>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</si>
  <si>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</si>
  <si>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</si>
  <si>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</si>
  <si>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</si>
  <si>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</si>
  <si>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</si>
  <si>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</si>
  <si>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</si>
  <si>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</si>
  <si>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</si>
  <si>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</si>
  <si>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</si>
  <si>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</si>
  <si>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</si>
  <si>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</si>
  <si>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</si>
  <si>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</si>
  <si>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</si>
  <si>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</si>
  <si>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</si>
  <si>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</si>
  <si>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</si>
  <si>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</si>
  <si>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</si>
  <si>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</si>
  <si>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</si>
  <si>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</si>
  <si>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</si>
  <si>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</si>
  <si>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</si>
  <si>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</si>
  <si>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</si>
  <si>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</si>
  <si>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</si>
  <si>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</si>
  <si>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</si>
  <si>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</si>
  <si>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</si>
  <si>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</si>
  <si>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</si>
  <si>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</si>
  <si>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</si>
  <si>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</si>
  <si>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</si>
  <si>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</si>
  <si>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</si>
  <si>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</si>
  <si>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</si>
  <si>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</si>
  <si>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</si>
  <si>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</si>
  <si>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</si>
  <si>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</si>
  <si>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</si>
  <si>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</si>
  <si>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</si>
  <si>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</si>
  <si>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</si>
  <si>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</si>
  <si>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</si>
  <si>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</si>
  <si>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</si>
  <si>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</si>
  <si>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</si>
  <si>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</si>
  <si>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</si>
  <si>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</si>
  <si>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</si>
  <si>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</si>
  <si>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</si>
  <si>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</si>
  <si>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</si>
  <si>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</si>
  <si>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</si>
  <si>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</si>
  <si>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</si>
  <si>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</si>
  <si>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</si>
  <si>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</si>
  <si>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</si>
  <si>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</si>
  <si>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</si>
  <si>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</si>
  <si>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</si>
  <si>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</si>
  <si>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</si>
  <si>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</si>
  <si>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</si>
  <si>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</si>
  <si>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</si>
  <si>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</si>
  <si>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</si>
  <si>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</si>
  <si>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</si>
  <si>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</si>
  <si>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</si>
  <si>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</si>
  <si>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</si>
  <si>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</si>
  <si>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</si>
  <si>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</si>
  <si>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</si>
  <si>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</si>
  <si>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</si>
  <si>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</si>
  <si>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</si>
  <si>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</si>
  <si>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</si>
  <si>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</si>
  <si>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</si>
  <si>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</si>
  <si>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</si>
  <si>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</si>
  <si>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</si>
  <si>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</si>
  <si>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</si>
  <si>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</si>
  <si>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</si>
  <si>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</si>
  <si>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</si>
  <si>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</si>
  <si>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</si>
  <si>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</si>
  <si>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</si>
  <si>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</si>
  <si>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</si>
  <si>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</si>
  <si>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</si>
  <si>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</si>
  <si>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</si>
  <si>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</si>
  <si>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</si>
  <si>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</si>
  <si>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</si>
  <si>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</si>
  <si>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</si>
  <si>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</si>
  <si>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</si>
  <si>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</si>
  <si>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</si>
  <si>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</si>
  <si>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</si>
  <si>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</si>
  <si>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</si>
  <si>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</si>
  <si>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</si>
  <si>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</si>
  <si>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</si>
  <si>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</si>
  <si>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</si>
  <si>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</si>
  <si>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</si>
  <si>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</si>
  <si>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</si>
  <si>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</si>
  <si>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</si>
  <si>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</si>
  <si>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</si>
  <si>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</si>
  <si>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</si>
  <si>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</si>
  <si>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</si>
  <si>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</si>
  <si>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</si>
  <si>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</si>
  <si>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</si>
  <si>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</si>
  <si>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</si>
  <si>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</si>
  <si>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</si>
  <si>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</si>
  <si>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</si>
  <si>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</si>
  <si>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</si>
  <si>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</si>
  <si>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</si>
  <si>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</si>
  <si>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</si>
  <si>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</si>
  <si>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</si>
  <si>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</si>
  <si>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</si>
  <si>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</si>
  <si>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</si>
  <si>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</si>
  <si>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</si>
  <si>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</si>
  <si>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</si>
  <si>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</si>
  <si>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</si>
  <si>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</si>
  <si>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</si>
  <si>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</si>
  <si>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</si>
  <si>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</si>
  <si>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</si>
  <si>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</si>
  <si>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</si>
  <si>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</si>
  <si>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</si>
  <si>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</si>
  <si>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</si>
  <si>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</si>
  <si>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</si>
  <si>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</si>
  <si>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</si>
  <si>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</si>
  <si>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</si>
  <si>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</si>
  <si>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</si>
  <si>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</si>
  <si>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</si>
  <si>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</si>
  <si>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</si>
  <si>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</si>
  <si>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</si>
  <si>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</si>
  <si>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</si>
  <si>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</si>
  <si>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</si>
  <si>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</si>
  <si>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</si>
  <si>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</si>
  <si>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</si>
  <si>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</si>
  <si>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</si>
  <si>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</si>
  <si>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</si>
  <si>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</si>
  <si>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</si>
  <si>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</si>
  <si>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</si>
  <si>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</si>
  <si>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</si>
  <si>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</si>
  <si>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</si>
  <si>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</si>
  <si>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</si>
  <si>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</si>
  <si>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</si>
  <si>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</si>
  <si>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</si>
  <si>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</si>
  <si>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</si>
  <si>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</si>
  <si>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</si>
  <si>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</si>
  <si>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</si>
  <si>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</si>
  <si>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</si>
  <si>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</si>
  <si>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</si>
  <si>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</si>
  <si>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</si>
  <si>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</si>
  <si>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</si>
  <si>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</si>
  <si>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</si>
  <si>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</si>
  <si>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</si>
  <si>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</si>
  <si>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</si>
  <si>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</si>
  <si>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</si>
  <si>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</si>
  <si>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</si>
  <si>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</si>
  <si>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</si>
  <si>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</si>
  <si>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</si>
  <si>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</si>
  <si>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</si>
  <si>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</si>
  <si>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</si>
  <si>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</si>
  <si>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</si>
  <si>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</si>
  <si>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</si>
  <si>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</si>
  <si>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</si>
  <si>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</si>
  <si>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</si>
  <si>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</si>
  <si>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</si>
  <si>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</si>
  <si>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</si>
  <si>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</si>
  <si>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</si>
  <si>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</si>
  <si>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</si>
  <si>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</si>
  <si>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</si>
  <si>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</si>
  <si>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</si>
  <si>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</si>
  <si>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</si>
  <si>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</si>
  <si>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</si>
  <si>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</si>
  <si>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</si>
  <si>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</si>
  <si>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</si>
  <si>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</si>
  <si>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</si>
  <si>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</si>
  <si>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</si>
  <si>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</si>
  <si>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</si>
  <si>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</si>
  <si>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</si>
  <si>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</si>
  <si>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</si>
  <si>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</si>
  <si>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</si>
  <si>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</si>
  <si>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</si>
  <si>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</si>
  <si>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</si>
  <si>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</si>
  <si>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</si>
  <si>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</si>
  <si>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</si>
  <si>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</si>
  <si>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</si>
  <si>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</si>
  <si>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</si>
  <si>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</si>
  <si>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</si>
  <si>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</si>
  <si>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</si>
  <si>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</si>
  <si>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</si>
  <si>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</si>
  <si>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</si>
  <si>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</si>
  <si>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</si>
  <si>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</si>
  <si>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</si>
  <si>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</si>
  <si>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</si>
  <si>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</si>
  <si>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</si>
  <si>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</si>
  <si>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</si>
  <si>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</si>
  <si>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</si>
  <si>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</si>
  <si>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</si>
  <si>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</si>
  <si>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</si>
  <si>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</si>
  <si>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</si>
  <si>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</si>
  <si>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</si>
  <si>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</si>
  <si>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</si>
  <si>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</si>
  <si>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</si>
  <si>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</si>
  <si>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</si>
  <si>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</si>
  <si>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</si>
  <si>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</si>
  <si>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</si>
  <si>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</si>
  <si>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</si>
  <si>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</si>
  <si>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</si>
  <si>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</si>
  <si>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</si>
  <si>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</si>
  <si>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</si>
  <si>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</si>
  <si>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</si>
  <si>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</si>
  <si>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</si>
  <si>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</si>
  <si>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</si>
  <si>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</si>
  <si>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</si>
  <si>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</si>
  <si>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</si>
  <si>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</si>
  <si>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</si>
  <si>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</si>
  <si>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</si>
  <si>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</si>
  <si>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</si>
  <si>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</si>
  <si>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</si>
  <si>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</si>
  <si>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</si>
  <si>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</si>
  <si>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</si>
  <si>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</si>
  <si>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</si>
  <si>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</si>
  <si>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</si>
  <si>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</si>
  <si>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</si>
  <si>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</si>
  <si>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</si>
  <si>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</si>
  <si>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</si>
  <si>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</si>
  <si>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</si>
  <si>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</si>
  <si>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</si>
  <si>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</si>
  <si>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</si>
  <si>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</si>
  <si>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</si>
  <si>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</si>
  <si>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</si>
  <si>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</si>
  <si>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</si>
  <si>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</si>
  <si>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</si>
  <si>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</si>
  <si>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</si>
  <si>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</si>
  <si>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</si>
  <si>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</si>
  <si>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</si>
  <si>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</si>
  <si>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</si>
  <si>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</si>
  <si>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</si>
  <si>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</si>
  <si>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</si>
  <si>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</si>
  <si>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</si>
  <si>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</si>
  <si>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</si>
  <si>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</si>
  <si>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</si>
  <si>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</si>
  <si>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</si>
  <si>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</si>
  <si>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</si>
  <si>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</si>
  <si>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</si>
  <si>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</si>
  <si>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</si>
  <si>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</si>
  <si>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</si>
  <si>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</si>
  <si>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</si>
  <si>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</si>
  <si>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</si>
  <si>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</si>
  <si>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</si>
  <si>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</si>
  <si>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</si>
  <si>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</si>
  <si>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</si>
  <si>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</si>
  <si>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</si>
  <si>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</si>
  <si>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</si>
  <si>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</si>
  <si>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</si>
  <si>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</si>
  <si>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</si>
  <si>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</si>
  <si>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</si>
  <si>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</si>
  <si>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</si>
  <si>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</si>
  <si>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</si>
  <si>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</si>
  <si>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</si>
  <si>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</si>
  <si>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</si>
  <si>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</si>
  <si>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</si>
  <si>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</si>
  <si>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</si>
  <si>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</si>
  <si>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</si>
  <si>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</si>
  <si>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</si>
  <si>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</si>
  <si>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</si>
  <si>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</si>
  <si>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</si>
  <si>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</si>
  <si>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</si>
  <si>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</si>
  <si>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</si>
  <si>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</si>
  <si>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</si>
  <si>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</si>
  <si>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</si>
  <si>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</si>
  <si>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</si>
  <si>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</si>
  <si>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</si>
  <si>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</si>
  <si>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</si>
  <si>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</si>
  <si>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</si>
  <si>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</si>
  <si>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</si>
  <si>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</si>
  <si>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</si>
  <si>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</si>
  <si>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</si>
  <si>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</si>
  <si>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</si>
  <si>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</si>
  <si>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</si>
  <si>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</si>
  <si>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</si>
  <si>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</si>
  <si>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</si>
  <si>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</si>
  <si>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</si>
  <si>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</si>
  <si>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</si>
  <si>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</si>
  <si>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</si>
  <si>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</si>
  <si>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</si>
  <si>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</si>
  <si>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</si>
  <si>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</si>
  <si>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</si>
  <si>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</si>
  <si>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</si>
  <si>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</si>
  <si>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</si>
  <si>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</si>
  <si>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</si>
  <si>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</si>
  <si>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</si>
  <si>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</si>
  <si>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</si>
  <si>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</si>
  <si>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</si>
  <si>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</si>
  <si>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</si>
  <si>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</si>
  <si>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</si>
  <si>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</si>
  <si>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</si>
  <si>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</si>
  <si>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</si>
  <si>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</si>
  <si>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</si>
  <si>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</si>
  <si>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</si>
  <si>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</si>
  <si>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</si>
  <si>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</si>
  <si>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</si>
  <si>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</si>
  <si>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</si>
  <si>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</si>
  <si>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</si>
  <si>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</si>
  <si>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</si>
  <si>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</si>
  <si>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</si>
  <si>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</si>
  <si>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</si>
  <si>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</si>
  <si>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</si>
  <si>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</si>
  <si>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</si>
  <si>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</si>
  <si>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</si>
  <si>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</si>
  <si>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</si>
  <si>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</si>
  <si>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</si>
  <si>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</si>
  <si>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</si>
  <si>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</si>
  <si>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</si>
  <si>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</si>
  <si>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</si>
  <si>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</si>
  <si>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</si>
  <si>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</si>
  <si>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</si>
  <si>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</si>
  <si>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</si>
  <si>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</si>
  <si>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</si>
  <si>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</si>
  <si>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</si>
  <si>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</si>
  <si>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</si>
  <si>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</si>
  <si>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</si>
  <si>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</si>
  <si>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</si>
  <si>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</si>
  <si>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</si>
  <si>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</si>
  <si>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</si>
  <si>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</si>
  <si>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</si>
  <si>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</si>
  <si>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</si>
  <si>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</si>
  <si>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</si>
  <si>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</si>
  <si>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</si>
  <si>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</si>
  <si>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</si>
  <si>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</si>
  <si>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</si>
  <si>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</si>
  <si>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</si>
  <si>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</si>
  <si>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</si>
  <si>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</si>
  <si>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</si>
  <si>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</si>
  <si>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</si>
  <si>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</si>
  <si>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</si>
  <si>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</si>
  <si>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</si>
  <si>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</si>
  <si>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</si>
  <si>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</si>
  <si>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</si>
  <si>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</si>
  <si>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</si>
  <si>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</si>
  <si>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</si>
  <si>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</si>
  <si>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</si>
  <si>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</si>
  <si>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</si>
  <si>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</si>
  <si>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</si>
  <si>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</si>
  <si>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</si>
  <si>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</si>
  <si>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</si>
  <si>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</si>
  <si>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</si>
  <si>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</si>
  <si>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</si>
  <si>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</si>
  <si>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</si>
  <si>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</si>
  <si>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</si>
  <si>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</si>
  <si>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</si>
  <si>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</si>
  <si>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</si>
  <si>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</si>
  <si>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</si>
  <si>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</si>
  <si>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</si>
  <si>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</si>
  <si>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</si>
  <si>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</si>
  <si>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</si>
  <si>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</si>
  <si>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</si>
  <si>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</si>
  <si>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</si>
  <si>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</si>
  <si>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</si>
  <si>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</si>
  <si>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</si>
  <si>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</si>
  <si>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</si>
  <si>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</si>
  <si>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</si>
  <si>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</si>
  <si>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</si>
  <si>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</si>
  <si>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</si>
  <si>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</si>
  <si>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</si>
  <si>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</si>
  <si>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</si>
  <si>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</si>
  <si>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</si>
  <si>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</si>
  <si>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</si>
  <si>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</si>
  <si>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</si>
  <si>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</si>
  <si>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</si>
  <si>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</si>
  <si>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</si>
  <si>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</si>
  <si>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</si>
  <si>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</si>
  <si>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</si>
  <si>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</si>
  <si>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</si>
  <si>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</si>
  <si>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</si>
  <si>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</si>
  <si>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</si>
  <si>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</si>
  <si>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</si>
  <si>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</si>
  <si>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</si>
  <si>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</si>
  <si>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</si>
  <si>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</si>
  <si>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</si>
  <si>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</si>
  <si>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</si>
  <si>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</si>
  <si>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</si>
  <si>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</si>
  <si>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</si>
  <si>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</si>
  <si>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</si>
  <si>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</si>
  <si>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</si>
  <si>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</si>
  <si>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</si>
  <si>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</si>
  <si>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</si>
  <si>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</si>
  <si>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</si>
  <si>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</si>
  <si>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</si>
  <si>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</si>
  <si>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</si>
  <si>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</si>
  <si>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</si>
  <si>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</si>
  <si>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</si>
  <si>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</si>
  <si>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</si>
  <si>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</si>
  <si>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</si>
  <si>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</si>
  <si>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</si>
  <si>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</si>
  <si>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</si>
  <si>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</si>
  <si>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</si>
  <si>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</si>
  <si>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</si>
  <si>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</si>
  <si>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</si>
  <si>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</si>
  <si>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</si>
  <si>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</si>
  <si>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</si>
  <si>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</si>
  <si>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</si>
  <si>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</si>
  <si>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</si>
  <si>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</si>
  <si>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</si>
  <si>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</si>
  <si>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</si>
  <si>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</si>
  <si>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</si>
  <si>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</si>
  <si>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</si>
  <si>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</si>
  <si>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</si>
  <si>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</si>
  <si>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</si>
  <si>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</si>
  <si>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</si>
  <si>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</si>
  <si>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</si>
  <si>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</si>
  <si>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</si>
  <si>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</si>
  <si>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</si>
  <si>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</si>
  <si>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</si>
  <si>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</si>
  <si>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</si>
  <si>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</si>
  <si>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</si>
  <si>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</si>
  <si>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</si>
  <si>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</si>
  <si>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</si>
  <si>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</si>
  <si>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</si>
  <si>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</si>
  <si>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</si>
  <si>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</si>
  <si>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</si>
  <si>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</si>
  <si>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</si>
  <si>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</si>
  <si>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</si>
  <si>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</si>
  <si>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</si>
  <si>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</si>
  <si>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</si>
  <si>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</si>
  <si>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</si>
  <si>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</si>
  <si>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</si>
  <si>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</si>
  <si>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</si>
  <si>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</si>
  <si>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</si>
  <si>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</si>
  <si>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</si>
  <si>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</si>
  <si>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</si>
  <si>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</si>
  <si>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</si>
  <si>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</si>
  <si>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</si>
  <si>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</si>
  <si>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</si>
  <si>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</si>
  <si>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</si>
  <si>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</si>
  <si>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</si>
  <si>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</si>
  <si>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</si>
  <si>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</si>
  <si>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</si>
  <si>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</si>
  <si>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</si>
  <si>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</si>
  <si>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</si>
  <si>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</si>
  <si>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</si>
  <si>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</si>
  <si>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</si>
  <si>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</si>
  <si>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</si>
  <si>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</si>
  <si>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</si>
  <si>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</si>
  <si>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</si>
  <si>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</si>
  <si>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</si>
  <si>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</si>
  <si>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</si>
  <si>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</si>
  <si>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</si>
  <si>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</si>
  <si>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</si>
  <si>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</si>
  <si>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</si>
  <si>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</si>
  <si>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</si>
  <si>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</si>
  <si>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</si>
  <si>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</si>
  <si>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</si>
  <si>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</si>
  <si>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</si>
  <si>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</si>
  <si>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</si>
  <si>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</si>
  <si>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</si>
  <si>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</si>
  <si>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</si>
  <si>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</si>
  <si>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</si>
  <si>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</si>
  <si>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</si>
  <si>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</si>
  <si>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</si>
  <si>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</si>
  <si>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</si>
  <si>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</si>
  <si>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</si>
  <si>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</si>
  <si>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</si>
  <si>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</si>
  <si>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</si>
  <si>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</si>
  <si>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</si>
  <si>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</si>
  <si>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</si>
  <si>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</si>
  <si>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</si>
  <si>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</si>
  <si>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</si>
  <si>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</si>
  <si>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</si>
  <si>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</si>
  <si>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</si>
  <si>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</si>
  <si>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</si>
  <si>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</si>
  <si>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</si>
  <si>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</si>
  <si>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</si>
  <si>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</si>
  <si>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</si>
  <si>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</si>
  <si>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</si>
  <si>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</si>
  <si>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</si>
  <si>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</si>
  <si>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</si>
  <si>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</si>
  <si>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</si>
  <si>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</si>
  <si>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</si>
  <si>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</si>
  <si>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</si>
  <si>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</si>
  <si>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</si>
  <si>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</si>
  <si>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</si>
  <si>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</si>
  <si>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</si>
  <si>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</si>
  <si>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</si>
  <si>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</si>
  <si>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</si>
  <si>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</si>
  <si>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</si>
  <si>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</si>
  <si>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</si>
  <si>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</si>
  <si>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</si>
  <si>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</si>
  <si>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</si>
  <si>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</si>
  <si>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</si>
  <si>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</si>
  <si>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</si>
  <si>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</si>
  <si>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</si>
  <si>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</si>
  <si>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</si>
  <si>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</si>
  <si>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</si>
  <si>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</si>
  <si>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</si>
  <si>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</si>
  <si>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</si>
  <si>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</si>
  <si>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</si>
  <si>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</si>
  <si>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</si>
  <si>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</si>
  <si>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</si>
  <si>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</si>
  <si>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</si>
  <si>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</si>
  <si>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</si>
  <si>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</si>
  <si>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</si>
  <si>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</si>
  <si>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</si>
  <si>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</si>
  <si>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</si>
  <si>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</si>
  <si>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</si>
  <si>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</si>
  <si>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</si>
  <si>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</si>
  <si>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</si>
  <si>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</si>
  <si>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</si>
  <si>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</si>
  <si>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</si>
  <si>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</si>
  <si>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</si>
  <si>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</si>
  <si>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</si>
  <si>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</si>
  <si>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</si>
  <si>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</si>
  <si>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</si>
  <si>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</si>
  <si>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</si>
  <si>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</si>
  <si>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</si>
  <si>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</si>
  <si>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</si>
  <si>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</si>
  <si>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</si>
  <si>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</si>
  <si>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</si>
  <si>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</si>
  <si>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</si>
  <si>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</si>
  <si>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</si>
  <si>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</si>
  <si>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</si>
  <si>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</si>
  <si>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</si>
  <si>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</si>
  <si>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</si>
  <si>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</si>
  <si>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</si>
  <si>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</si>
  <si>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</si>
  <si>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</si>
  <si>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</si>
  <si>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</si>
  <si>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</si>
  <si>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</si>
  <si>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</si>
  <si>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</si>
  <si>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</si>
  <si>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</si>
  <si>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</si>
  <si>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</si>
  <si>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</si>
  <si>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</si>
  <si>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</si>
  <si>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</si>
  <si>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</si>
  <si>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</si>
  <si>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</si>
  <si>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</si>
  <si>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</si>
  <si>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</si>
  <si>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</si>
  <si>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</si>
  <si>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</si>
  <si>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</si>
  <si>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</si>
  <si>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</si>
  <si>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</si>
  <si>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</si>
  <si>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</si>
  <si>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</si>
  <si>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</si>
  <si>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</si>
  <si>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</si>
  <si>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</si>
  <si>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</si>
  <si>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</si>
  <si>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</si>
  <si>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</si>
  <si>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</si>
  <si>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</si>
  <si>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</si>
  <si>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</si>
  <si>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</si>
  <si>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</si>
  <si>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</si>
  <si>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</si>
  <si>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</si>
  <si>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</si>
  <si>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</si>
  <si>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</si>
  <si>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</si>
  <si>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</si>
  <si>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</si>
  <si>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</si>
  <si>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</si>
  <si>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</si>
  <si>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</si>
  <si>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</si>
  <si>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</si>
  <si>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</si>
  <si>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</si>
  <si>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</si>
  <si>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</si>
  <si>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</si>
  <si>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</si>
  <si>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</si>
  <si>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</si>
  <si>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</si>
  <si>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</si>
  <si>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</si>
  <si>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</si>
  <si>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</si>
  <si>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</si>
  <si>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</si>
  <si>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</si>
  <si>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</si>
  <si>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</si>
  <si>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</si>
  <si>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</si>
  <si>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</si>
  <si>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</si>
  <si>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</si>
  <si>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</si>
  <si>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</si>
  <si>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</si>
  <si>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</si>
  <si>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</si>
  <si>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</si>
  <si>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</si>
  <si>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</si>
  <si>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</si>
  <si>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</si>
  <si>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</si>
  <si>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</si>
  <si>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</si>
  <si>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</si>
  <si>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</si>
  <si>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</si>
  <si>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</si>
  <si>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</si>
  <si>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</si>
  <si>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</si>
  <si>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</si>
  <si>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</si>
  <si>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</si>
  <si>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</si>
  <si>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</si>
  <si>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</si>
  <si>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</si>
  <si>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</si>
  <si>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</si>
  <si>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</si>
  <si>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</si>
  <si>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</si>
  <si>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</si>
  <si>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</si>
  <si>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</si>
  <si>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</si>
  <si>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</si>
  <si>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</si>
  <si>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</si>
  <si>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</si>
  <si>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</si>
  <si>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</si>
  <si>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</si>
  <si>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</si>
  <si>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</si>
  <si>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</si>
  <si>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</si>
  <si>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</si>
  <si>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</si>
  <si>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</si>
  <si>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</si>
  <si>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</si>
  <si>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</si>
  <si>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</si>
  <si>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</si>
  <si>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</si>
  <si>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</si>
  <si>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</si>
  <si>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</si>
  <si>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</si>
  <si>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</si>
  <si>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</si>
  <si>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</si>
  <si>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</si>
  <si>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</si>
  <si>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</si>
  <si>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</si>
  <si>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</si>
  <si>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</si>
  <si>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</si>
  <si>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</si>
  <si>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</si>
  <si>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</si>
  <si>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</si>
  <si>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</si>
  <si>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</si>
  <si>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</si>
  <si>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</si>
  <si>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</si>
  <si>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</si>
  <si>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</si>
  <si>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</si>
  <si>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</si>
  <si>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</si>
  <si>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</si>
  <si>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</si>
  <si>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</si>
  <si>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</si>
  <si>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</si>
  <si>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</si>
  <si>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</si>
  <si>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</si>
  <si>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</si>
  <si>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</si>
  <si>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</si>
  <si>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</si>
  <si>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</si>
  <si>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</si>
  <si>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</si>
  <si>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</si>
  <si>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</si>
  <si>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</si>
  <si>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</si>
  <si>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</si>
  <si>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</si>
  <si>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</si>
  <si>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</si>
  <si>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</si>
  <si>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</si>
  <si>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</si>
  <si>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</si>
  <si>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</si>
  <si>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</si>
  <si>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</si>
  <si>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</si>
  <si>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</si>
  <si>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</si>
  <si>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</si>
  <si>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</si>
  <si>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</si>
  <si>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</si>
  <si>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</si>
  <si>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</si>
  <si>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</si>
  <si>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</si>
  <si>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</si>
  <si>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</si>
  <si>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</si>
  <si>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</si>
  <si>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</si>
  <si>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</si>
  <si>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</si>
  <si>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</si>
  <si>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</si>
  <si>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</si>
  <si>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</si>
  <si>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</si>
  <si>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</si>
  <si>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</si>
  <si>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</si>
  <si>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</si>
  <si>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</si>
  <si>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</si>
  <si>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</si>
  <si>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</si>
  <si>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</si>
  <si>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</si>
  <si>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</si>
  <si>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</si>
  <si>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</si>
  <si>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</si>
  <si>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</si>
  <si>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</si>
  <si>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</si>
  <si>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</si>
  <si>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</si>
  <si>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</si>
  <si>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</si>
  <si>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</si>
  <si>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</si>
  <si>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</si>
  <si>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</si>
  <si>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</si>
  <si>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</si>
  <si>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</si>
  <si>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</si>
  <si>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</si>
  <si>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</si>
  <si>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</si>
  <si>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</si>
  <si>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</si>
  <si>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</si>
  <si>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</si>
  <si>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</si>
  <si>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</si>
  <si>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</si>
  <si>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</si>
  <si>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</si>
  <si>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</si>
  <si>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</si>
  <si>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</si>
  <si>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</si>
  <si>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</si>
  <si>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</si>
  <si>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</si>
  <si>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</si>
  <si>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</si>
  <si>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</si>
  <si>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</si>
  <si>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</si>
  <si>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</si>
  <si>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</si>
  <si>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</si>
  <si>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</si>
  <si>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</si>
  <si>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</si>
  <si>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</si>
  <si>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</si>
  <si>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</si>
  <si>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</si>
  <si>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</si>
  <si>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</si>
  <si>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</si>
  <si>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</si>
  <si>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</si>
  <si>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</si>
  <si>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</si>
  <si>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</si>
  <si>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</si>
  <si>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</si>
  <si>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</si>
  <si>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</si>
  <si>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</si>
  <si>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</si>
  <si>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</si>
  <si>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</si>
  <si>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</si>
  <si>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</si>
  <si>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</si>
  <si>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</si>
  <si>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</si>
  <si>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</si>
  <si>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</si>
  <si>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</si>
  <si>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</si>
  <si>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</si>
  <si>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</si>
  <si>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</si>
  <si>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</si>
  <si>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</si>
  <si>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</si>
  <si>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</si>
  <si>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</si>
  <si>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</si>
  <si>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</si>
  <si>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</si>
  <si>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</si>
  <si>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</si>
  <si>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</si>
  <si>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</si>
  <si>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</si>
  <si>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</si>
  <si>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</si>
  <si>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</si>
  <si>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</si>
  <si>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</si>
  <si>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</si>
  <si>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</si>
  <si>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</si>
  <si>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</si>
  <si>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</si>
  <si>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</si>
  <si>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</si>
  <si>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</si>
  <si>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</si>
  <si>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</si>
  <si>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</si>
  <si>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</si>
  <si>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</si>
  <si>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</si>
  <si>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</si>
  <si>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</si>
  <si>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</si>
  <si>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</si>
  <si>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</si>
  <si>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</si>
  <si>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</si>
  <si>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</si>
  <si>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</si>
  <si>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</si>
  <si>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</si>
  <si>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</si>
  <si>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</si>
  <si>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</si>
  <si>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</si>
  <si>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</si>
  <si>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</si>
  <si>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</si>
  <si>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</si>
  <si>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</si>
  <si>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</si>
  <si>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</si>
  <si>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</si>
  <si>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</si>
  <si>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</si>
  <si>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</si>
  <si>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</si>
  <si>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</si>
  <si>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</si>
  <si>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</si>
  <si>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</si>
  <si>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</si>
  <si>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</si>
  <si>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</si>
  <si>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</si>
  <si>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</si>
  <si>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</si>
  <si>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</si>
  <si>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</si>
  <si>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</si>
  <si>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</si>
  <si>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</si>
  <si>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</si>
  <si>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</si>
  <si>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</si>
  <si>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</si>
  <si>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</si>
  <si>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</si>
  <si>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</si>
  <si>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</si>
  <si>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</si>
  <si>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</si>
  <si>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</si>
  <si>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</si>
  <si>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</si>
  <si>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</si>
  <si>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</si>
  <si>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</si>
  <si>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</si>
  <si>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</si>
  <si>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</si>
  <si>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</si>
  <si>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</si>
  <si>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</si>
  <si>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</si>
  <si>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</si>
  <si>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</si>
  <si>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</si>
  <si>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</si>
  <si>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</si>
  <si>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</si>
  <si>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</si>
  <si>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</si>
  <si>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</si>
  <si>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</si>
  <si>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</si>
  <si>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</si>
  <si>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</si>
  <si>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</si>
  <si>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</si>
  <si>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</si>
  <si>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</si>
  <si>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</si>
  <si>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</si>
  <si>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</si>
  <si>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</si>
  <si>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</si>
  <si>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</si>
  <si>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</si>
  <si>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</si>
  <si>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</si>
  <si>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</si>
  <si>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</si>
  <si>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</si>
  <si>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</si>
  <si>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</si>
  <si>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</si>
  <si>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</si>
  <si>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</si>
  <si>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</si>
  <si>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</si>
  <si>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</si>
  <si>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</si>
  <si>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</si>
  <si>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</si>
  <si>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</si>
  <si>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</si>
  <si>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</si>
  <si>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</si>
  <si>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</si>
  <si>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</si>
  <si>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</si>
  <si>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</si>
  <si>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</si>
  <si>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</si>
  <si>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</si>
  <si>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</si>
  <si>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</si>
  <si>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</si>
  <si>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</si>
  <si>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</si>
  <si>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</si>
  <si>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</si>
  <si>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</si>
  <si>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</si>
  <si>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</si>
  <si>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</si>
  <si>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</si>
  <si>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</si>
  <si>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</si>
  <si>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</si>
  <si>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</si>
  <si>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</si>
  <si>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</si>
  <si>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</si>
  <si>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</si>
  <si>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</si>
  <si>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</si>
  <si>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</si>
  <si>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</si>
  <si>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</si>
  <si>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</si>
  <si>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</si>
  <si>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</si>
  <si>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</si>
  <si>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</si>
  <si>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</si>
  <si>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</si>
  <si>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</si>
  <si>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</si>
  <si>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</si>
  <si>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</si>
  <si>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</si>
  <si>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</si>
  <si>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</si>
  <si>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</si>
  <si>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</si>
  <si>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</si>
  <si>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</si>
  <si>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</si>
  <si>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</si>
  <si>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</si>
  <si>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</si>
  <si>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</si>
  <si>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</si>
  <si>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</si>
  <si>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</si>
  <si>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</si>
  <si>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</si>
  <si>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</si>
  <si>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</si>
  <si>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</si>
  <si>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</si>
  <si>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</si>
  <si>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</si>
  <si>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</si>
  <si>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</si>
  <si>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</si>
  <si>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</si>
  <si>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</si>
  <si>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</si>
  <si>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</si>
  <si>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</si>
  <si>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</si>
  <si>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</si>
  <si>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</si>
  <si>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</si>
  <si>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</si>
  <si>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</si>
  <si>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</si>
  <si>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</si>
  <si>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</si>
  <si>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</si>
  <si>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</si>
  <si>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</si>
  <si>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</si>
  <si>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</si>
  <si>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</si>
  <si>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</si>
  <si>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</si>
  <si>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</si>
  <si>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</si>
  <si>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</si>
  <si>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</si>
  <si>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</si>
  <si>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</si>
  <si>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</si>
  <si>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</si>
  <si>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</si>
  <si>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</si>
  <si>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</si>
  <si>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</si>
  <si>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</si>
  <si>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</si>
  <si>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</si>
  <si>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</si>
  <si>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</si>
  <si>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</si>
  <si>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</si>
  <si>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</si>
  <si>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</si>
  <si>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</si>
  <si>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</si>
  <si>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</si>
  <si>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</si>
  <si>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</si>
  <si>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</si>
  <si>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</si>
  <si>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</si>
  <si>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</si>
  <si>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</si>
  <si>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</si>
  <si>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</si>
  <si>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</si>
  <si>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</si>
  <si>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</si>
  <si>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</si>
  <si>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</si>
  <si>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</si>
  <si>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</si>
  <si>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</si>
  <si>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</si>
  <si>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</si>
  <si>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</si>
  <si>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</si>
  <si>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</si>
  <si>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</si>
  <si>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</si>
  <si>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</si>
  <si>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</si>
  <si>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</si>
  <si>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</si>
  <si>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</si>
  <si>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</si>
  <si>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</si>
  <si>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</si>
  <si>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</si>
  <si>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</si>
  <si>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</si>
  <si>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</si>
  <si>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</si>
  <si>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</si>
  <si>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</si>
  <si>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</si>
  <si>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</si>
  <si>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</si>
  <si>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</si>
  <si>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</si>
  <si>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</si>
  <si>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</si>
  <si>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</si>
  <si>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</si>
  <si>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</si>
  <si>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</si>
  <si>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</si>
  <si>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</si>
  <si>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</si>
  <si>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</si>
  <si>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</si>
  <si>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</si>
  <si>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</si>
  <si>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</si>
  <si>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</si>
  <si>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</si>
  <si>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</si>
  <si>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</si>
  <si>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</si>
  <si>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</si>
  <si>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</si>
  <si>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</si>
  <si>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</si>
  <si>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</si>
  <si>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</si>
  <si>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</si>
  <si>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</si>
  <si>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</si>
  <si>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</si>
  <si>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</si>
  <si>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</si>
  <si>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</si>
  <si>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</si>
  <si>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</si>
  <si>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</si>
  <si>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</si>
  <si>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</si>
  <si>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</si>
  <si>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</si>
  <si>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</si>
  <si>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</si>
  <si>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</si>
  <si>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</si>
  <si>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</si>
  <si>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</si>
  <si>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</si>
  <si>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</si>
  <si>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</si>
  <si>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</si>
  <si>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</si>
  <si>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</si>
  <si>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</si>
  <si>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</si>
  <si>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</si>
  <si>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</si>
  <si>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</si>
  <si>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</si>
  <si>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</si>
  <si>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</si>
  <si>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</si>
  <si>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</si>
  <si>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</si>
  <si>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</si>
  <si>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</si>
  <si>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</si>
  <si>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</si>
  <si>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</si>
  <si>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</si>
  <si>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</si>
  <si>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</si>
  <si>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</si>
  <si>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</si>
  <si>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</si>
  <si>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</si>
  <si>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</si>
  <si>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</si>
  <si>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</si>
  <si>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</si>
  <si>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</si>
  <si>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</si>
  <si>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</si>
  <si>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</si>
  <si>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</si>
  <si>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</si>
  <si>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</si>
  <si>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</si>
  <si>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</si>
  <si>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</si>
  <si>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</si>
  <si>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</si>
  <si>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</si>
  <si>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</si>
  <si>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</si>
  <si>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</si>
  <si>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</si>
  <si>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</si>
  <si>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</si>
  <si>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</si>
  <si>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</si>
  <si>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</si>
  <si>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</si>
  <si>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</si>
  <si>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</si>
  <si>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</si>
  <si>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</si>
  <si>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</si>
  <si>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</si>
  <si>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</si>
  <si>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</si>
  <si>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</si>
  <si>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</si>
  <si>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</si>
  <si>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</si>
  <si>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</si>
  <si>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</si>
  <si>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</si>
  <si>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</si>
  <si>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</si>
  <si>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</si>
  <si>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</si>
  <si>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</si>
  <si>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</si>
  <si>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</si>
  <si>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</si>
  <si>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</si>
  <si>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</si>
  <si>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</si>
  <si>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</si>
  <si>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</si>
  <si>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</si>
  <si>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</si>
  <si>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</si>
  <si>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</si>
  <si>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</si>
  <si>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</si>
  <si>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</si>
  <si>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</si>
  <si>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</si>
  <si>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</si>
  <si>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</si>
  <si>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</si>
  <si>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</si>
  <si>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</si>
  <si>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</si>
  <si>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</si>
  <si>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</si>
  <si>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</si>
  <si>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</si>
  <si>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</si>
  <si>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</si>
  <si>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</si>
  <si>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</si>
  <si>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</si>
  <si>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</si>
  <si>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</si>
  <si>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</si>
  <si>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</si>
  <si>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</si>
  <si>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</si>
  <si>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</si>
  <si>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</si>
  <si>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</si>
  <si>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</si>
  <si>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</si>
  <si>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</si>
  <si>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</si>
  <si>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</si>
  <si>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</si>
  <si>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</si>
  <si>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</si>
  <si>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</si>
  <si>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</si>
  <si>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</si>
  <si>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</si>
  <si>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</si>
  <si>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</si>
  <si>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</si>
  <si>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</si>
  <si>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</si>
  <si>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</si>
  <si>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</si>
  <si>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</si>
  <si>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</si>
  <si>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</si>
  <si>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</si>
  <si>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</si>
  <si>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</si>
  <si>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</si>
  <si>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</si>
  <si>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</si>
  <si>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</si>
  <si>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</si>
  <si>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</si>
  <si>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</si>
  <si>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</si>
  <si>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</si>
  <si>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</si>
  <si>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</si>
  <si>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</si>
  <si>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</si>
  <si>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</si>
  <si>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</si>
  <si>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</si>
  <si>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</si>
  <si>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</si>
  <si>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</si>
  <si>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</si>
  <si>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</si>
  <si>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</si>
  <si>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</si>
  <si>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</si>
  <si>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</si>
  <si>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</si>
  <si>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</si>
  <si>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</si>
  <si>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</si>
  <si>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</si>
  <si>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</si>
  <si>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</si>
  <si>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</si>
  <si>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</si>
  <si>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</si>
  <si>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</si>
  <si>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</si>
  <si>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</si>
  <si>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</si>
  <si>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</si>
  <si>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</si>
  <si>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</si>
  <si>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</si>
  <si>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</si>
  <si>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</si>
  <si>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</si>
  <si>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</si>
  <si>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</si>
  <si>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</si>
  <si>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</si>
  <si>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</si>
  <si>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</si>
  <si>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</si>
  <si>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</si>
  <si>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</si>
  <si>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</si>
  <si>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</si>
  <si>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</si>
  <si>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</si>
  <si>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</si>
  <si>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</si>
  <si>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</si>
  <si>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</si>
  <si>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</si>
  <si>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</si>
  <si>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</si>
  <si>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</si>
  <si>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</si>
  <si>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</si>
  <si>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</si>
  <si>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</si>
  <si>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</si>
  <si>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</si>
  <si>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</si>
  <si>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</si>
  <si>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</si>
  <si>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</si>
  <si>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</si>
  <si>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</si>
  <si>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</si>
  <si>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</si>
  <si>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</si>
  <si>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</si>
  <si>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</si>
  <si>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</si>
  <si>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</si>
  <si>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</si>
  <si>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</si>
  <si>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</si>
  <si>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</si>
  <si>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</si>
  <si>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</si>
  <si>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</si>
  <si>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</si>
  <si>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</si>
  <si>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</si>
  <si>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</si>
  <si>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</si>
  <si>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</si>
  <si>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</si>
  <si>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</si>
  <si>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</si>
  <si>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</si>
  <si>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</si>
  <si>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</si>
  <si>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</si>
  <si>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</si>
  <si>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</si>
  <si>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</si>
  <si>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</si>
  <si>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</si>
  <si>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</si>
  <si>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</si>
  <si>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</si>
  <si>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</si>
  <si>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</si>
  <si>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</si>
  <si>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</si>
  <si>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</si>
  <si>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</si>
  <si>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</si>
  <si>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</si>
  <si>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</si>
  <si>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</si>
  <si>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</si>
  <si>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</si>
  <si>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</si>
  <si>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</si>
  <si>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</si>
  <si>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</si>
  <si>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</si>
  <si>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</si>
  <si>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</si>
  <si>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</si>
  <si>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</si>
  <si>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</si>
  <si>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</si>
  <si>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</si>
  <si>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</si>
  <si>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</si>
  <si>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</si>
  <si>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</si>
  <si>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</si>
  <si>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</si>
  <si>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</si>
  <si>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</si>
  <si>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</si>
  <si>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</si>
  <si>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</si>
  <si>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</si>
  <si>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</si>
  <si>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</si>
  <si>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</si>
  <si>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</si>
  <si>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</si>
  <si>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</si>
  <si>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</si>
  <si>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</si>
  <si>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</si>
  <si>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</si>
  <si>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</si>
  <si>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</si>
  <si>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</si>
  <si>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</si>
  <si>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</si>
  <si>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</si>
  <si>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</si>
  <si>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</si>
  <si>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</si>
  <si>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</si>
  <si>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</si>
  <si>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</si>
  <si>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</si>
  <si>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</si>
  <si>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</si>
  <si>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</si>
  <si>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</si>
  <si>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</si>
  <si>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</si>
  <si>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</si>
  <si>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</si>
  <si>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</si>
  <si>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</si>
  <si>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</si>
  <si>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</si>
  <si>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</si>
  <si>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</si>
  <si>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</si>
  <si>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</si>
  <si>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</si>
  <si>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</si>
  <si>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</si>
  <si>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</si>
  <si>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</si>
  <si>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</si>
  <si>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</si>
  <si>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</si>
  <si>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</si>
  <si>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</si>
  <si>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</si>
  <si>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</si>
  <si>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</si>
  <si>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</si>
  <si>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</si>
  <si>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</si>
  <si>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</si>
  <si>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</si>
  <si>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</si>
  <si>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</si>
  <si>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</si>
  <si>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</si>
  <si>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</si>
  <si>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</si>
  <si>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</si>
  <si>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</si>
  <si>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</si>
  <si>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</si>
  <si>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</si>
  <si>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</si>
  <si>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</si>
  <si>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</si>
  <si>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</si>
  <si>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</si>
  <si>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</si>
  <si>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</si>
  <si>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</si>
  <si>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</si>
  <si>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</si>
  <si>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</si>
  <si>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</si>
  <si>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</si>
  <si>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</si>
  <si>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</si>
  <si>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</si>
  <si>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</si>
  <si>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</si>
  <si>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</si>
  <si>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</si>
  <si>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</si>
  <si>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</si>
  <si>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</si>
  <si>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</si>
  <si>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</si>
  <si>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</si>
  <si>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</si>
  <si>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</si>
  <si>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</si>
  <si>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</si>
  <si>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</si>
  <si>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</si>
  <si>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</si>
  <si>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</si>
  <si>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</si>
  <si>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</si>
  <si>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</si>
  <si>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</si>
  <si>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</si>
  <si>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</si>
  <si>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</si>
  <si>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</si>
  <si>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</si>
  <si>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</si>
  <si>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</si>
  <si>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</si>
  <si>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</si>
  <si>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</si>
  <si>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</si>
  <si>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</si>
  <si>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</si>
  <si>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</si>
  <si>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</si>
  <si>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</si>
  <si>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</si>
  <si>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</si>
  <si>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</si>
  <si>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</si>
  <si>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</si>
  <si>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</si>
  <si>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</si>
  <si>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</si>
  <si>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</si>
  <si>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</si>
  <si>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</si>
  <si>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</si>
  <si>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</si>
  <si>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</si>
  <si>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</si>
  <si>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</si>
  <si>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</si>
  <si>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</si>
  <si>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</si>
  <si>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</si>
  <si>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</si>
  <si>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</si>
  <si>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</si>
  <si>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</si>
  <si>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</si>
  <si>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</si>
  <si>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</si>
  <si>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</si>
  <si>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</si>
  <si>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</si>
  <si>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</si>
  <si>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</si>
  <si>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</si>
  <si>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</si>
  <si>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</si>
  <si>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</si>
  <si>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</si>
  <si>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</si>
  <si>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</si>
  <si>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</si>
  <si>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</si>
  <si>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</si>
  <si>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</si>
  <si>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</si>
  <si>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</si>
  <si>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</si>
  <si>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</si>
  <si>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</si>
  <si>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</si>
  <si>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</si>
  <si>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</si>
  <si>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</si>
  <si>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</si>
  <si>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</si>
  <si>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</si>
  <si>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</si>
  <si>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</si>
  <si>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</si>
  <si>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</si>
  <si>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</si>
  <si>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</si>
  <si>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</si>
  <si>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</si>
  <si>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</si>
  <si>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</si>
  <si>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</si>
  <si>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</si>
  <si>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</si>
  <si>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</si>
  <si>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</si>
  <si>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</si>
  <si>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</si>
  <si>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</si>
  <si>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</si>
  <si>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</si>
  <si>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</si>
  <si>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</si>
  <si>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</si>
  <si>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</si>
  <si>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</si>
  <si>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</si>
  <si>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</si>
  <si>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</si>
  <si>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</si>
  <si>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</si>
  <si>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</si>
  <si>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</si>
  <si>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</si>
  <si>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</si>
  <si>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</si>
  <si>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</si>
  <si>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</si>
  <si>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</si>
  <si>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</si>
  <si>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</si>
  <si>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</si>
  <si>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</si>
  <si>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</si>
  <si>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</si>
  <si>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</si>
  <si>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</si>
  <si>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</si>
  <si>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</si>
  <si>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</si>
  <si>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</si>
  <si>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</si>
  <si>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</si>
  <si>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</si>
  <si>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</si>
  <si>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</si>
  <si>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</si>
  <si>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</si>
  <si>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</si>
  <si>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</si>
  <si>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</si>
  <si>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</si>
  <si>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</si>
  <si>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</si>
  <si>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</si>
  <si>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</si>
  <si>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</si>
  <si>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</si>
  <si>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</si>
  <si>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</si>
  <si>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</si>
  <si>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</si>
  <si>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</si>
  <si>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</si>
  <si>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</si>
  <si>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</si>
  <si>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</si>
  <si>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</si>
  <si>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</si>
  <si>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</si>
  <si>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</si>
  <si>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</si>
  <si>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</si>
  <si>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</si>
  <si>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</si>
  <si>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</si>
  <si>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</si>
  <si>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</si>
  <si>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</si>
  <si>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</si>
  <si>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</si>
  <si>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</si>
  <si>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</si>
  <si>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</si>
  <si>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</si>
  <si>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</si>
  <si>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</si>
  <si>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</si>
  <si>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</si>
  <si>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</si>
  <si>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</si>
  <si>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</si>
  <si>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</si>
  <si>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</si>
  <si>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</si>
  <si>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</si>
  <si>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</si>
  <si>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</si>
  <si>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</si>
  <si>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</si>
  <si>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</si>
  <si>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</si>
  <si>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</si>
  <si>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</si>
  <si>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</si>
  <si>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</si>
  <si>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</si>
  <si>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</si>
  <si>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</si>
  <si>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</si>
  <si>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</si>
  <si>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</si>
  <si>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</si>
  <si>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</si>
  <si>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</si>
  <si>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</si>
  <si>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</si>
  <si>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</si>
  <si>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</si>
  <si>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</si>
  <si>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</si>
  <si>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</si>
  <si>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</si>
  <si>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</si>
  <si>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</si>
  <si>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</si>
  <si>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</si>
  <si>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</si>
  <si>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</si>
  <si>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</si>
  <si>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</si>
  <si>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</si>
  <si>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</si>
  <si>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</si>
  <si>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</si>
  <si>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</si>
  <si>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</si>
  <si>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</si>
  <si>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</si>
  <si>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</si>
  <si>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</si>
  <si>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</si>
  <si>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</si>
  <si>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</si>
  <si>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</si>
  <si>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</si>
  <si>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</si>
  <si>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</si>
  <si>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</si>
  <si>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</si>
  <si>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</si>
  <si>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</si>
  <si>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</si>
  <si>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</si>
  <si>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</si>
  <si>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</si>
  <si>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</si>
  <si>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</si>
  <si>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</si>
  <si>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</si>
  <si>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</si>
  <si>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</si>
  <si>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</si>
  <si>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</si>
  <si>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</si>
  <si>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</si>
  <si>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</si>
  <si>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</si>
  <si>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</si>
  <si>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</si>
  <si>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</si>
  <si>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</si>
  <si>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</si>
  <si>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</si>
  <si>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</si>
  <si>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</si>
  <si>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</si>
  <si>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</si>
  <si>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</si>
  <si>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</si>
  <si>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</si>
  <si>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</si>
  <si>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</si>
  <si>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</si>
  <si>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</si>
  <si>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</si>
  <si>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</si>
  <si>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</si>
  <si>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</si>
  <si>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</si>
  <si>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</si>
  <si>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</si>
  <si>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</si>
  <si>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</si>
  <si>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</si>
  <si>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</si>
  <si>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</si>
  <si>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</si>
  <si>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</si>
  <si>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</si>
  <si>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</si>
  <si>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</si>
  <si>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</si>
  <si>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</si>
  <si>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</si>
  <si>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</si>
  <si>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</si>
  <si>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</si>
  <si>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</si>
  <si>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</si>
  <si>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</si>
  <si>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</si>
  <si>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</si>
  <si>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</si>
  <si>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</si>
  <si>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</si>
  <si>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</si>
  <si>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</si>
  <si>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</si>
  <si>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</si>
  <si>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</si>
  <si>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</si>
  <si>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</si>
  <si>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</si>
  <si>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</si>
  <si>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</si>
  <si>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</si>
  <si>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</si>
  <si>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</si>
  <si>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</si>
  <si>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</si>
  <si>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</si>
  <si>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</si>
  <si>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</si>
  <si>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</si>
  <si>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</si>
  <si>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</si>
  <si>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</si>
  <si>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</si>
  <si>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</si>
  <si>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</si>
  <si>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</si>
  <si>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</si>
  <si>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</si>
  <si>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</si>
  <si>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</si>
  <si>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</si>
  <si>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</si>
  <si>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</si>
  <si>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</si>
  <si>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</si>
  <si>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</si>
  <si>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</si>
  <si>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</si>
  <si>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</si>
  <si>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</si>
  <si>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</si>
  <si>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</si>
  <si>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</si>
  <si>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</si>
  <si>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</si>
  <si>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</si>
  <si>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</si>
  <si>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</si>
  <si>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</si>
  <si>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</si>
  <si>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</si>
  <si>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</si>
  <si>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</si>
  <si>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</si>
  <si>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</si>
  <si>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</si>
  <si>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</si>
  <si>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</si>
  <si>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</si>
  <si>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</si>
  <si>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</si>
  <si>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</si>
  <si>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</si>
  <si>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</si>
  <si>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</si>
  <si>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</si>
  <si>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</si>
  <si>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</si>
  <si>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</si>
  <si>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</si>
  <si>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</si>
  <si>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</si>
  <si>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</si>
  <si>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</si>
  <si>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</si>
  <si>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</si>
  <si>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</si>
  <si>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</si>
  <si>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</si>
  <si>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</si>
  <si>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</si>
  <si>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</si>
  <si>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</si>
  <si>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</si>
  <si>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</si>
  <si>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</si>
  <si>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</si>
  <si>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</si>
  <si>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</si>
  <si>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</si>
  <si>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</si>
  <si>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</si>
  <si>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</si>
  <si>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</si>
  <si>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</si>
  <si>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</si>
  <si>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</si>
  <si>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</si>
  <si>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</si>
  <si>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</si>
  <si>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</si>
  <si>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</si>
  <si>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</si>
  <si>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</si>
  <si>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</si>
  <si>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</si>
  <si>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</si>
  <si>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</si>
  <si>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</si>
  <si>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</si>
  <si>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</si>
  <si>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</si>
  <si>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</si>
  <si>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</si>
  <si>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</si>
  <si>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</si>
  <si>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</si>
  <si>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</si>
  <si>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</si>
  <si>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</si>
  <si>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</si>
  <si>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</si>
  <si>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</si>
  <si>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</si>
  <si>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</si>
  <si>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</si>
  <si>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</si>
  <si>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</si>
  <si>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</si>
  <si>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</si>
  <si>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</si>
  <si>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</si>
  <si>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</si>
  <si>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</si>
  <si>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</si>
  <si>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</si>
  <si>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</si>
  <si>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</si>
  <si>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</si>
  <si>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</si>
  <si>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</si>
  <si>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</si>
  <si>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</si>
  <si>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</si>
  <si>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</si>
  <si>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</si>
  <si>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</si>
  <si>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</si>
  <si>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</si>
  <si>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</si>
  <si>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</si>
  <si>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</si>
  <si>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</si>
  <si>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</si>
  <si>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</si>
  <si>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</si>
  <si>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</si>
  <si>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</si>
  <si>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</si>
  <si>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</si>
  <si>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</si>
  <si>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</si>
  <si>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</si>
  <si>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</si>
  <si>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</si>
  <si>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</si>
  <si>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</si>
  <si>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</si>
  <si>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</si>
  <si>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</si>
  <si>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</si>
  <si>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</si>
  <si>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</si>
  <si>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</si>
  <si>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</si>
  <si>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</si>
  <si>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</si>
  <si>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</si>
  <si>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</si>
  <si>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</si>
  <si>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</si>
  <si>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</si>
  <si>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</si>
  <si>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</si>
  <si>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</si>
  <si>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</si>
  <si>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</si>
  <si>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</si>
  <si>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</si>
  <si>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</si>
  <si>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</si>
  <si>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</si>
  <si>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</si>
  <si>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</si>
  <si>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</si>
  <si>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</si>
  <si>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</si>
  <si>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</si>
  <si>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</si>
  <si>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</si>
  <si>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</si>
  <si>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</si>
  <si>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</si>
  <si>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</si>
  <si>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</si>
  <si>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</si>
  <si>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</si>
  <si>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</si>
  <si>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</si>
  <si>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</si>
  <si>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</si>
  <si>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</si>
  <si>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</si>
  <si>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</si>
  <si>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</si>
  <si>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</si>
  <si>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</si>
  <si>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</si>
  <si>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</si>
  <si>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</si>
  <si>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</si>
  <si>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</si>
  <si>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</si>
  <si>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</si>
  <si>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</si>
  <si>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</si>
  <si>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</si>
  <si>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</si>
  <si>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</si>
  <si>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</si>
  <si>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</si>
  <si>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</si>
  <si>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</si>
  <si>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</si>
  <si>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</si>
  <si>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</si>
  <si>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</si>
  <si>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</si>
  <si>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</si>
  <si>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</si>
  <si>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</si>
  <si>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</si>
  <si>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</si>
  <si>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</si>
  <si>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</si>
  <si>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</si>
  <si>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</si>
  <si>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</si>
  <si>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</si>
  <si>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</si>
  <si>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</si>
  <si>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</si>
  <si>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</si>
  <si>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</si>
  <si>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</si>
  <si>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</si>
  <si>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</si>
  <si>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</si>
  <si>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</si>
  <si>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</si>
  <si>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</si>
  <si>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</si>
  <si>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</si>
  <si>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</si>
  <si>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</si>
  <si>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</si>
  <si>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</si>
  <si>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</si>
  <si>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</si>
  <si>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</si>
  <si>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</si>
  <si>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</si>
  <si>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</si>
  <si>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</si>
  <si>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</si>
  <si>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</si>
  <si>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</si>
  <si>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</si>
  <si>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</si>
  <si>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</si>
  <si>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</si>
  <si>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</si>
  <si>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</si>
  <si>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</si>
  <si>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</si>
  <si>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</si>
  <si>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</si>
  <si>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</si>
  <si>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</si>
  <si>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</si>
  <si>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</si>
  <si>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</si>
  <si>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</si>
  <si>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</si>
  <si>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</si>
  <si>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</si>
  <si>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</si>
  <si>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</si>
  <si>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</si>
  <si>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</si>
  <si>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</si>
  <si>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</si>
  <si>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</si>
  <si>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</si>
  <si>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</si>
  <si>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</si>
  <si>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</si>
  <si>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</si>
  <si>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</si>
  <si>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</si>
  <si>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</si>
  <si>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</si>
  <si>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</si>
  <si>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</si>
  <si>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</si>
  <si>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</si>
  <si>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</si>
  <si>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</si>
  <si>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</si>
  <si>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</si>
  <si>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</si>
  <si>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</si>
  <si>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</si>
  <si>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</si>
  <si>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</si>
  <si>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</si>
  <si>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</si>
  <si>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</si>
  <si>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</si>
  <si>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</si>
  <si>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</si>
  <si>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</si>
  <si>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</si>
  <si>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</si>
  <si>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</si>
  <si>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</si>
  <si>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</si>
  <si>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</si>
  <si>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</si>
  <si>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</si>
  <si>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</si>
  <si>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</si>
  <si>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</si>
  <si>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</si>
  <si>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</si>
  <si>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</si>
  <si>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</si>
  <si>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</si>
  <si>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</si>
  <si>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</si>
  <si>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</si>
  <si>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</si>
  <si>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</si>
  <si>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</si>
  <si>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</si>
  <si>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</si>
  <si>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</si>
  <si>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</si>
  <si>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</si>
  <si>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</si>
  <si>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</si>
  <si>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</si>
  <si>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</si>
  <si>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</si>
  <si>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</si>
  <si>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</si>
  <si>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</si>
  <si>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</si>
  <si>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</si>
  <si>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</si>
  <si>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</si>
  <si>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</si>
  <si>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</si>
  <si>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</si>
  <si>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</si>
  <si>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</si>
  <si>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</si>
  <si>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</si>
  <si>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</si>
  <si>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</si>
  <si>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</si>
  <si>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</si>
  <si>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</si>
  <si>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</si>
  <si>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</si>
  <si>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</si>
  <si>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</si>
  <si>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</si>
  <si>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</si>
  <si>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</si>
  <si>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</si>
  <si>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</si>
  <si>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</si>
  <si>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</si>
  <si>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</si>
  <si>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</si>
  <si>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</si>
  <si>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</si>
  <si>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</si>
  <si>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</si>
  <si>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</si>
  <si>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</si>
  <si>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</si>
  <si>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</si>
  <si>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</si>
  <si>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</si>
  <si>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</si>
  <si>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</si>
  <si>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</si>
  <si>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</si>
  <si>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</si>
  <si>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</si>
  <si>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</si>
  <si>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</si>
  <si>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</si>
  <si>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</si>
  <si>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</si>
  <si>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</si>
  <si>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</si>
  <si>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</si>
  <si>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</si>
  <si>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</si>
  <si>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</si>
  <si>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</si>
  <si>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</si>
  <si>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</si>
  <si>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</si>
  <si>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</si>
  <si>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</si>
  <si>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</si>
  <si>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</si>
  <si>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</si>
  <si>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</si>
  <si>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</si>
  <si>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</si>
  <si>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</si>
  <si>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</si>
  <si>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</si>
  <si>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</si>
  <si>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</si>
  <si>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</si>
  <si>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</si>
  <si>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</si>
  <si>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</si>
  <si>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</si>
  <si>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</si>
  <si>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</si>
  <si>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</si>
  <si>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</si>
  <si>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</si>
  <si>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</si>
  <si>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</si>
  <si>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</si>
  <si>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</si>
  <si>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</si>
  <si>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</si>
  <si>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</si>
  <si>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</si>
  <si>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</si>
  <si>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</si>
  <si>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</si>
  <si>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</si>
  <si>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</si>
  <si>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</si>
  <si>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</si>
  <si>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</si>
  <si>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</si>
  <si>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</si>
  <si>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</si>
  <si>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</si>
  <si>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</si>
  <si>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</si>
  <si>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</si>
  <si>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</si>
  <si>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</si>
  <si>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</si>
  <si>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</si>
  <si>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</si>
  <si>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</si>
  <si>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</si>
  <si>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</si>
  <si>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</si>
  <si>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</si>
  <si>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</si>
  <si>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</si>
  <si>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</si>
  <si>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</si>
  <si>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</si>
  <si>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</si>
  <si>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</si>
  <si>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</si>
  <si>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</si>
  <si>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</si>
  <si>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</si>
  <si>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</si>
  <si>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</si>
  <si>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</si>
  <si>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</si>
  <si>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</si>
  <si>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</si>
  <si>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</si>
  <si>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</si>
  <si>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</si>
  <si>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</si>
  <si>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</si>
  <si>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</si>
  <si>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</si>
  <si>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</si>
  <si>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</si>
  <si>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</si>
  <si>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</si>
  <si>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</si>
  <si>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</si>
  <si>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</si>
  <si>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</si>
  <si>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</si>
  <si>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</si>
  <si>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</si>
  <si>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</si>
  <si>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</si>
  <si>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</si>
  <si>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</si>
  <si>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</si>
  <si>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</si>
  <si>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</si>
  <si>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</si>
  <si>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</si>
  <si>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</si>
  <si>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</si>
  <si>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</si>
  <si>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</si>
  <si>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</si>
  <si>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</si>
  <si>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</si>
  <si>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</si>
  <si>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</si>
  <si>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</si>
  <si>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</si>
  <si>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</si>
  <si>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</si>
  <si>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</si>
  <si>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</si>
  <si>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</si>
  <si>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</si>
  <si>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</si>
  <si>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</si>
  <si>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</si>
  <si>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</si>
  <si>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</si>
  <si>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</si>
  <si>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</si>
  <si>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</si>
  <si>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</si>
  <si>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</si>
  <si>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</si>
  <si>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</si>
  <si>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</si>
  <si>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</si>
  <si>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</si>
  <si>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</si>
  <si>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</si>
  <si>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</si>
  <si>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</si>
  <si>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</si>
  <si>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</si>
  <si>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</si>
  <si>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</si>
  <si>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</si>
  <si>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</si>
  <si>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</si>
  <si>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</si>
  <si>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</si>
  <si>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</si>
  <si>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</si>
  <si>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</si>
  <si>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</si>
  <si>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</si>
  <si>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</si>
  <si>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</si>
  <si>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</si>
  <si>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</si>
  <si>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</si>
  <si>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</si>
  <si>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</si>
  <si>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</si>
  <si>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</si>
  <si>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</si>
  <si>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</si>
  <si>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</si>
  <si>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</si>
  <si>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</si>
  <si>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</si>
  <si>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</si>
  <si>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</si>
  <si>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</si>
  <si>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</si>
  <si>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</si>
  <si>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</si>
  <si>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</si>
  <si>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</si>
  <si>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</si>
  <si>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</si>
  <si>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</si>
  <si>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</si>
  <si>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</si>
  <si>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</si>
  <si>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</si>
  <si>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</si>
  <si>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</si>
  <si>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</si>
  <si>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</si>
  <si>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</si>
  <si>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</si>
  <si>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</si>
  <si>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</si>
  <si>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</si>
  <si>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</si>
  <si>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</si>
  <si>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</si>
  <si>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</si>
  <si>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</si>
  <si>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</si>
  <si>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</si>
  <si>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</si>
  <si>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</si>
  <si>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</si>
  <si>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</si>
  <si>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</si>
  <si>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</si>
  <si>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</si>
  <si>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</si>
  <si>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</si>
  <si>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</si>
  <si>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</si>
  <si>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</si>
  <si>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</si>
  <si>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</si>
  <si>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</si>
  <si>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</si>
  <si>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</si>
  <si>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</si>
  <si>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</si>
  <si>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</si>
  <si>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</si>
  <si>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</si>
  <si>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</si>
  <si>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</si>
  <si>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</si>
  <si>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</si>
  <si>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</si>
  <si>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</si>
  <si>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</si>
  <si>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</si>
  <si>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</si>
  <si>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</si>
  <si>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</si>
  <si>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</si>
  <si>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</si>
  <si>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</si>
  <si>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</si>
  <si>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</si>
  <si>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</si>
  <si>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</si>
  <si>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</si>
  <si>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</si>
  <si>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</si>
  <si>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</si>
  <si>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</si>
  <si>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</si>
  <si>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</si>
  <si>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</si>
  <si>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</si>
  <si>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</si>
  <si>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</si>
  <si>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</si>
  <si>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</si>
  <si>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</si>
  <si>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</si>
  <si>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</si>
  <si>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</si>
  <si>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</si>
  <si>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</si>
  <si>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</si>
  <si>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</si>
  <si>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</si>
  <si>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</si>
  <si>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</si>
  <si>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</si>
  <si>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</si>
  <si>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</si>
  <si>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</si>
  <si>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</si>
  <si>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</si>
  <si>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</si>
  <si>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</si>
  <si>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</si>
  <si>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</si>
  <si>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</si>
  <si>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</si>
  <si>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</si>
  <si>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</si>
  <si>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</si>
  <si>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</si>
  <si>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</si>
  <si>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</si>
  <si>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</si>
  <si>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</si>
  <si>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</si>
  <si>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</si>
  <si>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</si>
  <si>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</si>
  <si>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</si>
  <si>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</si>
  <si>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</si>
  <si>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</si>
  <si>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</si>
  <si>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</si>
  <si>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</si>
  <si>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</si>
  <si>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</si>
  <si>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</si>
  <si>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</si>
  <si>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</si>
  <si>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</si>
  <si>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</si>
  <si>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</si>
  <si>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</si>
  <si>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</si>
  <si>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</si>
  <si>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</si>
  <si>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</si>
  <si>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</si>
  <si>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</si>
  <si>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</si>
  <si>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</si>
  <si>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</si>
  <si>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</si>
  <si>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</si>
  <si>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</si>
  <si>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</si>
  <si>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</si>
  <si>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</si>
  <si>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</si>
  <si>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</si>
  <si>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</si>
  <si>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</si>
  <si>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</si>
  <si>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</si>
  <si>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</si>
  <si>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</si>
  <si>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</si>
  <si>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</si>
  <si>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</si>
  <si>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</si>
  <si>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</si>
  <si>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</si>
  <si>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</si>
  <si>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</si>
  <si>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</si>
  <si>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</si>
  <si>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</si>
  <si>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</si>
  <si>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</si>
  <si>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</si>
  <si>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</si>
  <si>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</si>
  <si>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</si>
  <si>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</si>
  <si>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</si>
  <si>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</si>
  <si>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</si>
  <si>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</si>
  <si>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</si>
  <si>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</si>
  <si>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</si>
  <si>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</si>
  <si>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</si>
  <si>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</si>
  <si>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</si>
  <si>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</si>
  <si>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</si>
  <si>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</si>
  <si>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</si>
  <si>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</si>
  <si>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</si>
  <si>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</si>
  <si>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</si>
  <si>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</si>
  <si>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</si>
  <si>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</si>
  <si>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</si>
  <si>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</si>
  <si>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</si>
  <si>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</si>
  <si>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</si>
  <si>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</si>
  <si>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</si>
  <si>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</si>
  <si>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</si>
  <si>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</si>
  <si>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</si>
  <si>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</si>
  <si>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</si>
  <si>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</si>
  <si>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</si>
  <si>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</si>
  <si>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</si>
  <si>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</si>
  <si>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</si>
  <si>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</si>
  <si>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</si>
  <si>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</si>
  <si>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</si>
  <si>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</si>
  <si>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</si>
  <si>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</si>
  <si>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</si>
  <si>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</si>
  <si>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</si>
  <si>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</si>
  <si>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</si>
  <si>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</si>
  <si>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</si>
  <si>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</si>
  <si>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</si>
  <si>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</si>
  <si>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</si>
  <si>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</si>
  <si>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</si>
  <si>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</si>
  <si>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</si>
  <si>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</si>
  <si>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</si>
  <si>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</si>
  <si>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</si>
  <si>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</si>
  <si>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</si>
  <si>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</si>
  <si>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</si>
  <si>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</si>
  <si>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</si>
  <si>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</si>
  <si>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</si>
  <si>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</si>
  <si>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</si>
  <si>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</si>
  <si>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</si>
  <si>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</si>
  <si>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</si>
  <si>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</si>
  <si>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</si>
  <si>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</si>
  <si>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</si>
  <si>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</si>
  <si>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</si>
  <si>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</si>
  <si>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</si>
  <si>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</si>
  <si>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</si>
  <si>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</si>
  <si>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</si>
  <si>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</si>
  <si>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</si>
  <si>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</si>
  <si>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</si>
  <si>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</si>
  <si>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</si>
  <si>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</si>
  <si>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</si>
  <si>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</si>
  <si>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</si>
  <si>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</si>
  <si>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</si>
  <si>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</si>
  <si>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</si>
  <si>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</si>
  <si>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</si>
  <si>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</si>
  <si>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</si>
  <si>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</si>
  <si>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</si>
  <si>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</si>
  <si>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</si>
  <si>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</si>
  <si>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</si>
  <si>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</si>
  <si>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</si>
  <si>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</si>
  <si>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</si>
  <si>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</si>
  <si>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</si>
  <si>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</si>
  <si>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</si>
  <si>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</si>
  <si>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</si>
  <si>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</si>
  <si>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</si>
  <si>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</si>
  <si>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</si>
  <si>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</si>
  <si>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</si>
  <si>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</si>
  <si>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</si>
  <si>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</si>
  <si>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</si>
  <si>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</si>
  <si>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</si>
  <si>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</si>
  <si>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</si>
  <si>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</si>
  <si>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</si>
  <si>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</si>
  <si>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</si>
  <si>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</si>
  <si>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</si>
  <si>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</si>
  <si>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</si>
  <si>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</si>
  <si>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</si>
  <si>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</si>
  <si>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</si>
  <si>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</si>
  <si>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</si>
  <si>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</si>
  <si>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</si>
  <si>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</si>
  <si>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</si>
  <si>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</si>
  <si>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</si>
  <si>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</si>
  <si>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</si>
  <si>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</si>
  <si>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</si>
  <si>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</si>
  <si>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</si>
  <si>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</si>
  <si>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</si>
  <si>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</si>
  <si>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</si>
  <si>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</si>
  <si>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</si>
  <si>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</si>
  <si>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</si>
  <si>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</si>
  <si>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</si>
  <si>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</si>
  <si>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</si>
  <si>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</si>
  <si>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</si>
  <si>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</si>
  <si>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</si>
  <si>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</si>
  <si>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</si>
  <si>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</si>
  <si>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</si>
  <si>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</si>
  <si>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</si>
  <si>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</si>
  <si>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</si>
  <si>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</si>
  <si>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</si>
  <si>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</si>
  <si>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</si>
  <si>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</si>
  <si>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</si>
  <si>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</si>
  <si>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</si>
  <si>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</si>
  <si>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</si>
  <si>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</si>
  <si>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</si>
  <si>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</si>
  <si>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</si>
  <si>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</si>
  <si>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</si>
  <si>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</si>
  <si>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</si>
  <si>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</si>
  <si>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</si>
  <si>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</si>
  <si>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</si>
  <si>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</si>
  <si>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</si>
  <si>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</si>
  <si>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</si>
  <si>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</si>
  <si>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</si>
  <si>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</si>
  <si>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</si>
  <si>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</si>
  <si>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</si>
  <si>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</si>
  <si>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</si>
  <si>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</si>
  <si>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</si>
  <si>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</si>
  <si>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</si>
  <si>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</si>
  <si>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</si>
  <si>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</si>
  <si>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</si>
  <si>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</si>
  <si>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</si>
  <si>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</si>
  <si>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</si>
  <si>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</si>
  <si>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</si>
  <si>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</si>
  <si>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</si>
  <si>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</si>
  <si>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</si>
  <si>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</si>
  <si>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</si>
  <si>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</si>
  <si>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</si>
  <si>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</si>
  <si>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</si>
  <si>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</si>
  <si>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</si>
  <si>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</si>
  <si>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</si>
  <si>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</si>
  <si>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</si>
  <si>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</si>
  <si>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</si>
  <si>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</si>
  <si>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</si>
  <si>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</si>
  <si>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</si>
  <si>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</si>
  <si>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</si>
  <si>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</si>
  <si>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</si>
  <si>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</si>
  <si>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</si>
  <si>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</si>
  <si>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</si>
  <si>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</si>
  <si>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</si>
  <si>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</si>
  <si>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</si>
  <si>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</si>
  <si>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</si>
  <si>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</si>
  <si>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</si>
  <si>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</si>
  <si>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</si>
  <si>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</si>
  <si>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</si>
  <si>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</si>
  <si>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</si>
  <si>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</si>
  <si>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</si>
  <si>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</si>
  <si>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</si>
  <si>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</si>
  <si>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</si>
  <si>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</si>
  <si>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</si>
  <si>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</si>
  <si>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</si>
  <si>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</si>
  <si>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</si>
  <si>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</si>
  <si>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</si>
  <si>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</si>
  <si>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</si>
  <si>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</si>
  <si>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</si>
  <si>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</si>
  <si>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</si>
  <si>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</si>
  <si>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</si>
  <si>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</si>
  <si>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</si>
  <si>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</si>
  <si>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</si>
  <si>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</si>
  <si>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</si>
  <si>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</si>
  <si>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</si>
  <si>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</si>
  <si>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</si>
  <si>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</si>
  <si>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</si>
  <si>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</si>
  <si>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</si>
  <si>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</si>
  <si>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</si>
  <si>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</si>
  <si>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</si>
  <si>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</si>
  <si>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</si>
  <si>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</si>
  <si>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</si>
  <si>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</si>
  <si>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</si>
  <si>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</si>
  <si>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</si>
  <si>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</si>
  <si>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</si>
  <si>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</si>
  <si>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</si>
  <si>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</si>
  <si>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</si>
  <si>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</si>
  <si>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</si>
  <si>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</si>
  <si>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</si>
  <si>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</si>
  <si>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</si>
  <si>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</si>
  <si>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</si>
  <si>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</si>
  <si>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</si>
  <si>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</si>
  <si>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</si>
  <si>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</si>
  <si>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</si>
  <si>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</si>
  <si>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</si>
  <si>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</si>
  <si>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</si>
  <si>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</si>
  <si>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</si>
  <si>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</si>
  <si>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</si>
  <si>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</si>
  <si>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</si>
  <si>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</si>
  <si>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</si>
  <si>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</si>
  <si>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</si>
  <si>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</si>
  <si>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</si>
  <si>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</si>
  <si>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</si>
  <si>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</si>
  <si>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</si>
  <si>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</si>
  <si>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</si>
  <si>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</si>
  <si>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</si>
  <si>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</si>
  <si>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</si>
  <si>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</si>
  <si>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</si>
  <si>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</si>
  <si>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</si>
  <si>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</si>
  <si>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</si>
  <si>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</si>
  <si>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</si>
  <si>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</si>
  <si>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</si>
  <si>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</si>
  <si>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</si>
  <si>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</si>
  <si>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</si>
  <si>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</si>
  <si>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</si>
  <si>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</si>
  <si>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</si>
  <si>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</si>
  <si>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</si>
  <si>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</si>
  <si>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</si>
  <si>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</si>
  <si>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</si>
  <si>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</si>
  <si>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</si>
  <si>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</si>
  <si>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</si>
  <si>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</si>
  <si>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</si>
  <si>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</si>
  <si>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</si>
  <si>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</si>
  <si>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</si>
  <si>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</si>
  <si>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</si>
  <si>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</si>
  <si>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</si>
  <si>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</si>
  <si>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</si>
  <si>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</si>
  <si>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</si>
  <si>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</si>
  <si>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</si>
  <si>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</si>
  <si>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</si>
  <si>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</si>
  <si>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</si>
  <si>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</si>
  <si>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</si>
  <si>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</si>
  <si>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</si>
  <si>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</si>
  <si>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</si>
  <si>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</si>
  <si>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</si>
  <si>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</si>
  <si>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</si>
  <si>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</si>
  <si>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</si>
  <si>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</si>
  <si>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</si>
  <si>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</si>
  <si>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</si>
  <si>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</si>
  <si>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</si>
  <si>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</si>
  <si>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</si>
  <si>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</si>
  <si>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</si>
  <si>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</si>
  <si>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</si>
  <si>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</si>
  <si>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</si>
  <si>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</si>
  <si>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</si>
  <si>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</si>
  <si>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</si>
  <si>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</si>
  <si>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</si>
  <si>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</si>
  <si>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</si>
  <si>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</si>
  <si>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</si>
  <si>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</si>
  <si>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</si>
  <si>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</si>
  <si>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</si>
  <si>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</si>
  <si>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</si>
  <si>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</si>
  <si>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</si>
  <si>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</si>
  <si>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</si>
  <si>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</si>
  <si>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</si>
  <si>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</si>
  <si>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</si>
  <si>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</si>
  <si>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</si>
  <si>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</si>
  <si>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</si>
  <si>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</si>
  <si>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</si>
  <si>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</si>
  <si>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</si>
  <si>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</si>
  <si>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</si>
  <si>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</si>
  <si>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</si>
  <si>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</si>
  <si>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</si>
  <si>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</si>
  <si>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</si>
  <si>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</si>
  <si>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</si>
  <si>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</si>
  <si>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</si>
  <si>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</si>
  <si>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</si>
  <si>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</si>
  <si>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</si>
  <si>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</si>
  <si>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</si>
  <si>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</si>
  <si>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</si>
  <si>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</si>
  <si>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</si>
  <si>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</si>
  <si>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</si>
  <si>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</si>
  <si>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</si>
  <si>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</si>
  <si>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</si>
  <si>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</si>
  <si>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</si>
  <si>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</si>
  <si>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</si>
  <si>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</si>
  <si>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</si>
  <si>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</si>
  <si>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</si>
  <si>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</si>
  <si>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</si>
  <si>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</si>
  <si>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</si>
  <si>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</si>
  <si>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</si>
  <si>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</si>
  <si>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</si>
  <si>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</si>
  <si>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</si>
  <si>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</si>
  <si>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</si>
  <si>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</si>
  <si>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</si>
  <si>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</si>
  <si>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</si>
  <si>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</si>
  <si>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</si>
  <si>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</si>
  <si>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</si>
  <si>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</si>
  <si>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</si>
  <si>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</si>
  <si>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</si>
  <si>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</si>
  <si>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</si>
  <si>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</si>
  <si>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</si>
  <si>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</si>
  <si>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</si>
  <si>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</si>
  <si>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</si>
  <si>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</si>
  <si>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</si>
  <si>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</si>
  <si>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</si>
  <si>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</si>
  <si>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</si>
  <si>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</si>
  <si>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</si>
  <si>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</si>
  <si>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</si>
  <si>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</si>
  <si>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</si>
  <si>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</si>
  <si>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</si>
  <si>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</si>
  <si>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</si>
  <si>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</si>
  <si>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</si>
  <si>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</si>
  <si>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</si>
  <si>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</si>
  <si>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</si>
  <si>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</si>
  <si>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</si>
  <si>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</si>
  <si>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</si>
  <si>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</si>
  <si>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</si>
  <si>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</si>
  <si>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</si>
  <si>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</si>
  <si>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</si>
  <si>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</si>
  <si>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</si>
  <si>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</si>
  <si>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</si>
  <si>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</si>
  <si>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</si>
  <si>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</si>
  <si>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</si>
  <si>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</si>
  <si>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</si>
  <si>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</si>
  <si>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</si>
  <si>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</si>
  <si>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</si>
  <si>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</si>
  <si>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</si>
  <si>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</si>
  <si>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</si>
  <si>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</si>
  <si>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</si>
  <si>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</si>
  <si>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</si>
  <si>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</si>
  <si>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</si>
  <si>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</si>
  <si>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</si>
  <si>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</si>
  <si>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</si>
  <si>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</si>
  <si>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</si>
  <si>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</si>
  <si>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</si>
  <si>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</si>
  <si>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</si>
  <si>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</si>
  <si>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</si>
  <si>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</si>
  <si>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</si>
  <si>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</si>
  <si>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</si>
  <si>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</si>
  <si>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</si>
  <si>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</si>
  <si>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</si>
  <si>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</si>
  <si>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</si>
  <si>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</si>
  <si>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</si>
  <si>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</si>
  <si>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</si>
  <si>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</si>
  <si>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</si>
  <si>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</si>
  <si>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</si>
  <si>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</si>
  <si>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</si>
  <si>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</si>
  <si>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</si>
  <si>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</si>
  <si>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</si>
  <si>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</si>
  <si>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</si>
  <si>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</si>
  <si>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</si>
  <si>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</si>
  <si>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</si>
  <si>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</si>
  <si>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</si>
  <si>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</si>
  <si>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</si>
  <si>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</si>
  <si>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</si>
  <si>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</si>
  <si>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</si>
  <si>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</si>
  <si>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</si>
  <si>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</si>
  <si>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</si>
  <si>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</si>
  <si>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</si>
  <si>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</si>
  <si>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</si>
  <si>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</si>
  <si>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</si>
  <si>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</si>
  <si>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</si>
  <si>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</si>
  <si>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</si>
  <si>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</si>
  <si>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</si>
  <si>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</si>
  <si>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</si>
  <si>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</si>
  <si>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</si>
  <si>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</si>
  <si>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</si>
  <si>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</si>
  <si>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</si>
  <si>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</si>
  <si>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</si>
  <si>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</si>
  <si>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</si>
  <si>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</si>
  <si>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</si>
  <si>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</si>
  <si>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</si>
  <si>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</si>
  <si>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</si>
  <si>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</si>
  <si>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</si>
  <si>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</si>
  <si>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</si>
  <si>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</si>
  <si>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</si>
  <si>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</si>
  <si>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</si>
  <si>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</si>
  <si>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</si>
  <si>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</si>
  <si>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</si>
  <si>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</si>
  <si>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</si>
  <si>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</si>
  <si>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</si>
  <si>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</si>
  <si>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</si>
  <si>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</si>
  <si>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</si>
  <si>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</si>
  <si>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</si>
  <si>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</si>
  <si>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</si>
  <si>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</si>
  <si>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</si>
  <si>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</si>
  <si>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</si>
  <si>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</si>
  <si>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</si>
  <si>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</si>
  <si>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</si>
  <si>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</si>
  <si>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</si>
  <si>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</si>
  <si>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</si>
  <si>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</si>
  <si>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</si>
  <si>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</si>
  <si>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</si>
  <si>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</si>
  <si>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</si>
  <si>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</si>
  <si>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</si>
  <si>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</si>
  <si>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</si>
  <si>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</si>
  <si>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</si>
  <si>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</si>
  <si>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</si>
  <si>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</si>
  <si>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</si>
  <si>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</si>
  <si>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</si>
  <si>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</si>
  <si>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</si>
  <si>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</si>
  <si>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</si>
  <si>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</si>
  <si>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</si>
  <si>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</si>
  <si>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</si>
  <si>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</si>
  <si>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</si>
  <si>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</si>
  <si>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</si>
  <si>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</si>
  <si>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</si>
  <si>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</si>
  <si>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</si>
  <si>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</si>
  <si>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</si>
  <si>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</si>
  <si>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</si>
  <si>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</si>
  <si>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</si>
  <si>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</si>
  <si>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</si>
  <si>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</si>
  <si>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</si>
  <si>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</si>
  <si>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</si>
  <si>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</si>
  <si>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</si>
  <si>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</si>
  <si>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</si>
  <si>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</si>
  <si>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</si>
  <si>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</si>
  <si>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</si>
  <si>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</si>
  <si>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</si>
  <si>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</si>
  <si>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</si>
  <si>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</si>
  <si>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</si>
  <si>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</si>
  <si>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</si>
  <si>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</si>
  <si>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</si>
  <si>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</si>
  <si>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</si>
  <si>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</si>
  <si>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</si>
  <si>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</si>
  <si>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</si>
  <si>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</si>
  <si>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</si>
  <si>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</si>
  <si>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</si>
  <si>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</si>
  <si>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</si>
  <si>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</si>
  <si>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</si>
  <si>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</si>
  <si>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</si>
  <si>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</si>
  <si>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</si>
  <si>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</si>
  <si>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</si>
  <si>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</si>
  <si>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</si>
  <si>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</si>
  <si>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</si>
  <si>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</si>
  <si>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</si>
  <si>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</si>
  <si>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</si>
  <si>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</si>
  <si>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</si>
  <si>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</si>
  <si>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</si>
  <si>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</si>
  <si>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</si>
  <si>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</si>
  <si>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</si>
  <si>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</si>
  <si>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</si>
  <si>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</si>
  <si>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</si>
  <si>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</si>
  <si>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</si>
  <si>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</si>
  <si>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</si>
  <si>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</si>
  <si>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</si>
  <si>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</si>
  <si>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</si>
  <si>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</si>
  <si>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</si>
  <si>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</si>
  <si>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</si>
  <si>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</si>
  <si>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</si>
  <si>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</si>
  <si>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</si>
  <si>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</si>
  <si>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</si>
  <si>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</si>
  <si>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</si>
  <si>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</si>
  <si>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</si>
  <si>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</si>
  <si>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</si>
  <si>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</si>
  <si>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</si>
  <si>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</si>
  <si>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</si>
  <si>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</si>
  <si>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</si>
  <si>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</si>
  <si>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</si>
  <si>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</si>
  <si>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</si>
  <si>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</si>
  <si>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</si>
  <si>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</si>
  <si>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</si>
  <si>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</si>
  <si>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</si>
  <si>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</si>
  <si>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</si>
  <si>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</si>
  <si>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</si>
  <si>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</si>
  <si>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</si>
  <si>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</si>
  <si>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</si>
  <si>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</si>
  <si>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</si>
  <si>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</si>
  <si>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</si>
  <si>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</si>
  <si>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</si>
  <si>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</si>
  <si>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</si>
  <si>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</si>
  <si>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</si>
  <si>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</si>
  <si>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</si>
  <si>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</si>
  <si>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</si>
  <si>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</si>
  <si>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</si>
  <si>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</si>
  <si>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</si>
  <si>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</si>
  <si>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</si>
  <si>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</si>
  <si>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</si>
  <si>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</si>
  <si>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</si>
  <si>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</si>
  <si>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</si>
  <si>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</si>
  <si>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</si>
  <si>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</si>
  <si>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</si>
  <si>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</si>
  <si>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</si>
  <si>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</si>
  <si>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</si>
  <si>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</si>
  <si>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</si>
  <si>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</si>
  <si>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</si>
  <si>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</si>
  <si>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</si>
  <si>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</si>
  <si>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</si>
  <si>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</si>
  <si>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</si>
  <si>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</si>
  <si>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</si>
  <si>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</si>
  <si>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</si>
  <si>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</si>
  <si>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</si>
  <si>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</si>
  <si>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</si>
  <si>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</si>
  <si>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</si>
  <si>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</si>
  <si>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</si>
  <si>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</si>
  <si>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</si>
  <si>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</si>
  <si>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</si>
  <si>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</si>
  <si>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</si>
  <si>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</si>
  <si>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</si>
  <si>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</si>
  <si>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</si>
  <si>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</si>
  <si>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</si>
  <si>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</si>
  <si>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</si>
  <si>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</si>
  <si>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</si>
  <si>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</si>
  <si>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</si>
  <si>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</si>
  <si>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</si>
  <si>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</si>
  <si>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</si>
  <si>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</si>
  <si>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</si>
  <si>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</si>
  <si>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</si>
  <si>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</si>
  <si>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</si>
  <si>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</si>
  <si>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</si>
  <si>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</si>
  <si>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</si>
  <si>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</si>
  <si>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</si>
  <si>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</si>
  <si>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</si>
  <si>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</si>
  <si>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</si>
  <si>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</si>
  <si>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</si>
  <si>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</si>
  <si>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</si>
  <si>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</si>
  <si>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</si>
  <si>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</si>
  <si>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</si>
  <si>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</si>
  <si>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</si>
  <si>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</si>
  <si>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</si>
  <si>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</si>
  <si>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</si>
  <si>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</si>
  <si>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</si>
  <si>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</si>
  <si>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</si>
  <si>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</si>
  <si>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</si>
  <si>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</si>
  <si>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</si>
  <si>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</si>
  <si>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</si>
  <si>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</si>
  <si>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</si>
  <si>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</si>
  <si>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</si>
  <si>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</si>
  <si>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</si>
  <si>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</si>
  <si>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</si>
  <si>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</si>
  <si>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</si>
  <si>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</si>
  <si>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</si>
  <si>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</si>
  <si>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</si>
  <si>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</si>
  <si>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</si>
  <si>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</si>
  <si>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</si>
  <si>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</si>
  <si>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</si>
  <si>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</si>
  <si>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</si>
  <si>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</si>
  <si>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</si>
  <si>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</si>
  <si>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</si>
  <si>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</si>
  <si>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</si>
  <si>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</si>
  <si>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</si>
  <si>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</si>
  <si>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</si>
  <si>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</si>
  <si>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</si>
  <si>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</si>
  <si>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</si>
  <si>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</si>
  <si>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</si>
  <si>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</si>
  <si>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</si>
  <si>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</si>
  <si>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</si>
  <si>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</si>
  <si>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</si>
  <si>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</si>
  <si>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</si>
  <si>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</si>
  <si>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</si>
  <si>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</si>
  <si>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</si>
  <si>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</si>
  <si>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</si>
  <si>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</si>
  <si>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</si>
  <si>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</si>
  <si>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</si>
  <si>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</si>
  <si>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</si>
  <si>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</si>
  <si>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</si>
  <si>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</si>
  <si>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</si>
  <si>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</si>
  <si>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</si>
  <si>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</si>
  <si>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</si>
  <si>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</si>
  <si>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</si>
  <si>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</si>
  <si>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</si>
  <si>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</si>
  <si>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</si>
  <si>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</si>
  <si>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</si>
  <si>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</si>
  <si>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</si>
  <si>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</si>
  <si>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</si>
  <si>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</si>
  <si>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</si>
  <si>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</si>
  <si>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</si>
  <si>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</si>
  <si>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</si>
  <si>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</si>
  <si>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</si>
  <si>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</si>
  <si>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</si>
  <si>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</si>
  <si>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</si>
  <si>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</si>
  <si>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</si>
  <si>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</si>
  <si>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</si>
  <si>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</si>
  <si>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</si>
  <si>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</si>
  <si>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</si>
  <si>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</si>
  <si>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</si>
  <si>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</si>
  <si>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</si>
  <si>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</si>
  <si>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</si>
  <si>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</si>
  <si>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</si>
  <si>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</si>
  <si>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</si>
  <si>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</si>
  <si>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</si>
  <si>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</si>
  <si>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</si>
  <si>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</si>
  <si>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</si>
  <si>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</si>
  <si>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</si>
  <si>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</si>
  <si>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</si>
  <si>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</si>
  <si>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</si>
  <si>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</si>
  <si>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</si>
  <si>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</si>
  <si>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</si>
  <si>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</si>
  <si>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</si>
  <si>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</si>
  <si>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</si>
  <si>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</si>
  <si>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</si>
  <si>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</si>
  <si>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</si>
  <si>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</si>
  <si>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</si>
  <si>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</si>
  <si>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</si>
  <si>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</si>
  <si>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</si>
  <si>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</si>
  <si>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</si>
  <si>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</si>
  <si>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</si>
  <si>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</si>
  <si>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</si>
  <si>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</si>
  <si>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</si>
  <si>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</si>
  <si>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</si>
  <si>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</si>
  <si>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</si>
  <si>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</si>
  <si>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</si>
  <si>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</si>
  <si>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</si>
  <si>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</si>
  <si>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</si>
  <si>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</si>
  <si>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</si>
  <si>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</si>
  <si>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</si>
  <si>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</si>
  <si>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</si>
  <si>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</si>
  <si>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</si>
  <si>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</si>
  <si>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</si>
  <si>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</si>
  <si>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</si>
  <si>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</si>
  <si>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</si>
  <si>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</si>
  <si>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</si>
  <si>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</si>
  <si>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</si>
  <si>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</si>
  <si>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</si>
  <si>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</si>
  <si>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</si>
  <si>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</si>
  <si>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</si>
  <si>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</si>
  <si>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</si>
  <si>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</si>
  <si>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</si>
  <si>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</si>
  <si>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</si>
  <si>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</si>
  <si>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</si>
  <si>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</si>
  <si>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</si>
  <si>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</si>
  <si>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</si>
  <si>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</si>
  <si>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</si>
  <si>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</si>
  <si>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</si>
  <si>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</si>
  <si>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</si>
  <si>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</si>
  <si>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</si>
  <si>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</si>
  <si>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</si>
  <si>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</si>
  <si>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</si>
  <si>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</si>
  <si>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</si>
  <si>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</si>
  <si>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</si>
  <si>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</si>
  <si>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</si>
  <si>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</si>
  <si>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</si>
  <si>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</si>
  <si>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</si>
  <si>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</si>
  <si>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</si>
  <si>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</si>
  <si>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</si>
  <si>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</si>
  <si>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</si>
  <si>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</si>
  <si>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</si>
  <si>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</si>
  <si>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</si>
  <si>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</si>
  <si>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</si>
  <si>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</si>
  <si>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</si>
  <si>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</si>
  <si>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</si>
  <si>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</si>
  <si>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</si>
  <si>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</si>
  <si>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</si>
  <si>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</si>
  <si>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</si>
  <si>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</si>
  <si>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</si>
  <si>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</si>
  <si>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</si>
  <si>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</si>
  <si>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</si>
  <si>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</si>
  <si>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</si>
  <si>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</si>
  <si>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</si>
  <si>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</si>
  <si>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</si>
  <si>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</si>
  <si>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</si>
  <si>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</si>
  <si>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</si>
  <si>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</si>
  <si>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</si>
  <si>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</si>
  <si>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</si>
  <si>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</si>
  <si>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</si>
  <si>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</si>
  <si>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</si>
  <si>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</si>
  <si>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</si>
  <si>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</si>
  <si>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</si>
  <si>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</si>
  <si>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</si>
  <si>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</si>
  <si>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</si>
  <si>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</si>
  <si>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</si>
  <si>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</si>
  <si>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</si>
  <si>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</si>
  <si>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</si>
  <si>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</si>
  <si>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</si>
  <si>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</si>
  <si>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</si>
  <si>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</si>
  <si>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</si>
  <si>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</si>
  <si>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</si>
  <si>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</si>
  <si>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</si>
  <si>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</si>
  <si>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</si>
  <si>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</si>
  <si>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</si>
  <si>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</si>
  <si>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</si>
  <si>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</si>
  <si>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</si>
  <si>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</si>
  <si>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</si>
  <si>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</si>
  <si>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</si>
  <si>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</si>
  <si>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</si>
  <si>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</si>
  <si>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</si>
  <si>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</si>
  <si>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</si>
  <si>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</si>
  <si>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</si>
  <si>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</si>
  <si>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</si>
  <si>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</si>
  <si>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</si>
  <si>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</si>
  <si>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</si>
  <si>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</si>
  <si>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</si>
  <si>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</si>
  <si>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</si>
  <si>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</si>
  <si>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</si>
  <si>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</si>
  <si>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</si>
  <si>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</si>
  <si>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</si>
  <si>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</si>
  <si>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</si>
  <si>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</si>
  <si>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</si>
  <si>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</si>
  <si>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</si>
  <si>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</si>
  <si>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</si>
  <si>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</si>
  <si>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</si>
  <si>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</si>
  <si>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</si>
  <si>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</si>
  <si>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</si>
  <si>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</si>
  <si>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</si>
  <si>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</si>
  <si>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</si>
  <si>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</si>
  <si>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</si>
  <si>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</si>
  <si>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</si>
  <si>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</si>
  <si>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</si>
  <si>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</si>
  <si>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</si>
  <si>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</si>
  <si>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</si>
  <si>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</si>
  <si>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</si>
  <si>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</si>
  <si>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</si>
  <si>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</si>
  <si>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</si>
  <si>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</si>
  <si>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</si>
  <si>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</si>
  <si>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</si>
  <si>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</si>
  <si>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</si>
  <si>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</si>
  <si>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</si>
  <si>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</si>
  <si>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</si>
  <si>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</si>
  <si>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</si>
  <si>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</si>
  <si>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</si>
  <si>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</si>
  <si>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</si>
  <si>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</si>
  <si>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</si>
  <si>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</si>
  <si>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</si>
  <si>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</si>
  <si>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</si>
  <si>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</si>
  <si>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</si>
  <si>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</si>
  <si>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</si>
  <si>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</si>
  <si>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</si>
  <si>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</si>
  <si>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</si>
  <si>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</si>
  <si>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</si>
  <si>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</si>
  <si>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</si>
  <si>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</si>
  <si>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</si>
  <si>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</si>
  <si>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</si>
  <si>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</si>
  <si>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</si>
  <si>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</si>
  <si>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</si>
  <si>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</si>
  <si>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</si>
  <si>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</si>
  <si>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</si>
  <si>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</si>
  <si>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</si>
  <si>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</si>
  <si>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</si>
  <si>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</si>
  <si>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</si>
  <si>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</si>
  <si>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</si>
  <si>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</si>
  <si>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</si>
  <si>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</si>
  <si>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</si>
  <si>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</si>
  <si>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</si>
  <si>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</si>
  <si>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</si>
  <si>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</si>
  <si>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</si>
  <si>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</si>
  <si>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</si>
  <si>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</si>
  <si>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</si>
  <si>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</si>
  <si>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</si>
  <si>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</si>
  <si>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</si>
  <si>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</si>
  <si>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</si>
  <si>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</si>
  <si>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</si>
  <si>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</si>
  <si>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</si>
  <si>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</si>
  <si>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</si>
  <si>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</si>
  <si>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</si>
  <si>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</si>
  <si>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</si>
  <si>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</si>
  <si>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</si>
  <si>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</si>
  <si>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</si>
  <si>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</si>
  <si>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</si>
  <si>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</si>
  <si>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</si>
  <si>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</si>
  <si>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</si>
  <si>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</si>
  <si>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</si>
  <si>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</si>
  <si>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</si>
  <si>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</si>
  <si>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</si>
  <si>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</si>
  <si>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</si>
  <si>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</si>
  <si>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</si>
  <si>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</si>
  <si>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</si>
  <si>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</si>
  <si>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</si>
  <si>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</si>
  <si>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</si>
  <si>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</si>
  <si>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</si>
  <si>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</si>
  <si>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</si>
  <si>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</si>
  <si>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</si>
  <si>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</si>
  <si>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</si>
  <si>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</si>
  <si>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</si>
  <si>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</si>
  <si>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</si>
  <si>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</si>
  <si>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</si>
  <si>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</si>
  <si>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</si>
  <si>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</si>
  <si>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</si>
  <si>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</si>
  <si>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</si>
  <si>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</si>
  <si>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</si>
  <si>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</si>
  <si>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</si>
  <si>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</si>
  <si>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</si>
  <si>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</si>
  <si>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</si>
  <si>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</si>
  <si>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</si>
  <si>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</si>
  <si>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</si>
  <si>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</si>
  <si>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</si>
  <si>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</si>
  <si>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</si>
  <si>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</si>
  <si>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</si>
  <si>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</si>
  <si>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</si>
  <si>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</si>
  <si>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</si>
  <si>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</si>
  <si>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</si>
  <si>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</si>
  <si>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</si>
  <si>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</si>
  <si>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</si>
  <si>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</si>
  <si>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</si>
  <si>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</si>
  <si>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</si>
  <si>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</si>
  <si>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</si>
  <si>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</si>
  <si>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</si>
  <si>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</si>
  <si>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</si>
  <si>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</si>
  <si>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</si>
  <si>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</si>
  <si>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</si>
  <si>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</si>
  <si>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</si>
  <si>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</si>
  <si>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</si>
  <si>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</si>
  <si>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</si>
  <si>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</si>
  <si>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</si>
  <si>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</si>
  <si>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</si>
  <si>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</si>
  <si>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</si>
  <si>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</si>
  <si>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</si>
  <si>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</si>
  <si>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</si>
  <si>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</si>
  <si>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</si>
  <si>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</si>
  <si>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</si>
  <si>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</si>
  <si>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</si>
  <si>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</si>
  <si>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</si>
  <si>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</si>
  <si>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</si>
  <si>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</si>
  <si>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</si>
  <si>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</si>
  <si>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</si>
  <si>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</si>
  <si>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</si>
  <si>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</si>
  <si>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</si>
  <si>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</si>
  <si>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</si>
  <si>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</si>
  <si>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</si>
  <si>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</si>
  <si>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</si>
  <si>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</si>
  <si>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</si>
  <si>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</si>
  <si>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</si>
  <si>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</si>
  <si>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</si>
  <si>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</si>
  <si>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</si>
  <si>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</si>
  <si>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</si>
  <si>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</si>
  <si>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</si>
  <si>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</si>
  <si>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</si>
  <si>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</si>
  <si>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</si>
  <si>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</si>
  <si>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</si>
  <si>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</si>
  <si>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</si>
  <si>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</si>
  <si>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</si>
  <si>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</si>
  <si>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</si>
  <si>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</si>
  <si>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</si>
  <si>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</si>
  <si>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</si>
  <si>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</si>
  <si>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</si>
  <si>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</si>
  <si>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</si>
  <si>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</si>
  <si>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</si>
  <si>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</si>
  <si>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</si>
  <si>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</si>
  <si>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</si>
  <si>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</si>
  <si>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</si>
  <si>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</si>
  <si>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</si>
  <si>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</si>
  <si>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</si>
  <si>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</si>
  <si>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</si>
  <si>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</si>
  <si>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</si>
  <si>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</si>
  <si>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</si>
  <si>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</si>
  <si>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</si>
  <si>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</si>
  <si>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</si>
  <si>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</si>
  <si>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</si>
  <si>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</si>
  <si>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</si>
  <si>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</si>
  <si>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</si>
  <si>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</si>
  <si>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</si>
  <si>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</si>
  <si>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</si>
  <si>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</si>
  <si>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</si>
  <si>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</si>
  <si>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</si>
  <si>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</si>
  <si>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</si>
  <si>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</si>
  <si>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</si>
  <si>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</si>
  <si>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</si>
  <si>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</si>
  <si>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</si>
  <si>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</si>
  <si>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</si>
  <si>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</si>
  <si>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</si>
  <si>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</si>
  <si>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</si>
  <si>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</si>
  <si>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</si>
  <si>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</si>
  <si>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</si>
  <si>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</si>
  <si>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</si>
  <si>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</si>
  <si>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</si>
  <si>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</si>
  <si>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</si>
  <si>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</si>
  <si>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</si>
  <si>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</si>
  <si>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</si>
  <si>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</si>
  <si>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</si>
  <si>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</si>
  <si>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</si>
  <si>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</si>
  <si>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</si>
  <si>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</si>
  <si>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</si>
  <si>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</si>
  <si>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</si>
  <si>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</si>
  <si>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</si>
  <si>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</si>
  <si>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</si>
  <si>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</si>
  <si>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</si>
  <si>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</si>
  <si>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</si>
  <si>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</si>
  <si>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</si>
  <si>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</si>
  <si>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</si>
  <si>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</si>
  <si>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</si>
  <si>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</si>
  <si>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</si>
  <si>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</si>
  <si>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</si>
  <si>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</si>
  <si>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</si>
  <si>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</si>
  <si>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</si>
  <si>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</si>
  <si>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</si>
  <si>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</si>
  <si>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</si>
  <si>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</si>
  <si>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</si>
  <si>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</si>
  <si>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</si>
  <si>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</si>
  <si>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</si>
  <si>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</si>
  <si>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</si>
  <si>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</si>
  <si>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</si>
  <si>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</si>
  <si>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</si>
  <si>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</si>
  <si>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</si>
  <si>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</si>
  <si>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</si>
  <si>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</si>
  <si>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</si>
  <si>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</si>
  <si>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</si>
  <si>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</si>
  <si>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</si>
  <si>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</si>
  <si>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</si>
  <si>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</si>
  <si>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</si>
  <si>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</si>
  <si>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</si>
  <si>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</si>
  <si>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</si>
  <si>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</si>
  <si>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</si>
  <si>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</si>
  <si>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</si>
  <si>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</si>
  <si>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</si>
  <si>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</si>
  <si>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</si>
  <si>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</si>
  <si>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</si>
  <si>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</si>
  <si>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</si>
  <si>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</si>
  <si>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</si>
  <si>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</si>
  <si>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</si>
  <si>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</si>
  <si>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</si>
  <si>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</si>
  <si>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</si>
  <si>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</si>
  <si>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</si>
  <si>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</si>
  <si>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</si>
  <si>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</si>
  <si>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</si>
  <si>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</si>
  <si>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</si>
  <si>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</si>
  <si>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</si>
  <si>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</si>
  <si>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</si>
  <si>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</si>
  <si>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</si>
  <si>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</si>
  <si>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</si>
  <si>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</si>
  <si>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</si>
  <si>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</si>
  <si>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</si>
  <si>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</si>
  <si>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</si>
  <si>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</si>
  <si>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</si>
  <si>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</si>
  <si>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</si>
  <si>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</si>
  <si>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</si>
  <si>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</si>
  <si>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</si>
  <si>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</si>
  <si>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</si>
  <si>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</si>
  <si>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</si>
  <si>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</si>
  <si>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</si>
  <si>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</si>
  <si>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</si>
  <si>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</si>
  <si>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</si>
  <si>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</si>
  <si>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</si>
  <si>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</si>
  <si>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</si>
  <si>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</si>
  <si>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</si>
  <si>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</si>
  <si>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</si>
  <si>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</si>
  <si>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</si>
  <si>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</si>
  <si>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</si>
  <si>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</si>
  <si>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</si>
  <si>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</si>
  <si>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</si>
  <si>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</si>
  <si>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</si>
  <si>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</si>
  <si>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</si>
  <si>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</si>
  <si>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</si>
  <si>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</si>
  <si>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</si>
  <si>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</si>
  <si>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</si>
  <si>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</si>
  <si>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</si>
  <si>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</si>
  <si>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</si>
  <si>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</si>
  <si>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</si>
  <si>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</si>
  <si>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</si>
  <si>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</si>
  <si>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</si>
  <si>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</si>
  <si>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</si>
  <si>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</si>
  <si>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</si>
  <si>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</si>
  <si>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</si>
  <si>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</si>
  <si>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</si>
  <si>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</si>
  <si>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</si>
  <si>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</si>
  <si>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</si>
  <si>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</si>
  <si>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</si>
  <si>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</si>
  <si>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</si>
  <si>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</si>
  <si>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</si>
  <si>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</si>
  <si>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</si>
  <si>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</si>
  <si>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</si>
  <si>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</si>
  <si>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</si>
  <si>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</si>
  <si>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</si>
  <si>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</si>
  <si>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</si>
  <si>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</si>
  <si>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</si>
  <si>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</si>
  <si>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</si>
  <si>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</si>
  <si>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</si>
  <si>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</si>
  <si>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</si>
  <si>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</si>
  <si>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</si>
  <si>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</si>
  <si>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</si>
  <si>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</si>
  <si>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</si>
  <si>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</si>
  <si>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</si>
  <si>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</si>
  <si>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</si>
  <si>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</si>
  <si>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</si>
  <si>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</si>
  <si>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</si>
  <si>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</si>
  <si>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</si>
  <si>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</si>
  <si>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</si>
  <si>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</si>
  <si>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</si>
  <si>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</si>
  <si>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</si>
  <si>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</si>
  <si>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</si>
  <si>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</si>
  <si>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</si>
  <si>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</si>
  <si>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</si>
  <si>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</si>
  <si>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</si>
  <si>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</si>
  <si>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</si>
  <si>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</si>
  <si>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</si>
  <si>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</si>
  <si>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</si>
  <si>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</si>
  <si>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</si>
  <si>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</si>
  <si>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</si>
  <si>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</si>
  <si>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</si>
  <si>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</si>
  <si>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</si>
  <si>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</si>
  <si>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</si>
  <si>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</si>
  <si>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</si>
  <si>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</si>
  <si>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</si>
  <si>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</si>
  <si>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</si>
  <si>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</si>
  <si>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</si>
  <si>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</si>
  <si>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</si>
  <si>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</si>
  <si>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</si>
  <si>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</si>
  <si>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</si>
  <si>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</si>
  <si>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</si>
  <si>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</si>
  <si>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</si>
  <si>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</si>
  <si>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</si>
  <si>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</si>
  <si>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</si>
  <si>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</si>
  <si>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</si>
  <si>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</si>
  <si>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</si>
  <si>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</si>
  <si>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</si>
  <si>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</si>
  <si>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</si>
  <si>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</si>
  <si>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</si>
  <si>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</si>
  <si>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</si>
  <si>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</si>
  <si>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</si>
  <si>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</si>
  <si>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</si>
  <si>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</si>
  <si>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</si>
  <si>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</si>
  <si>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</si>
  <si>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</si>
  <si>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</si>
  <si>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</si>
  <si>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</si>
  <si>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</si>
  <si>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</si>
  <si>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</si>
  <si>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</si>
  <si>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</si>
  <si>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</si>
  <si>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</si>
  <si>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</si>
  <si>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</si>
  <si>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</si>
  <si>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</si>
  <si>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</si>
  <si>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</si>
  <si>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</si>
  <si>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</si>
  <si>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</si>
  <si>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</si>
  <si>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</si>
  <si>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</si>
  <si>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</si>
  <si>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</si>
  <si>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</si>
  <si>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</si>
  <si>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</si>
  <si>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</si>
  <si>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</si>
  <si>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</si>
  <si>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</si>
  <si>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</si>
  <si>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</si>
  <si>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</si>
  <si>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</si>
  <si>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</si>
  <si>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</si>
  <si>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</si>
  <si>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</si>
  <si>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</si>
  <si>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</si>
  <si>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</si>
  <si>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</si>
  <si>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</si>
  <si>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</si>
  <si>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</si>
  <si>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</si>
  <si>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</si>
  <si>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</si>
  <si>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</si>
  <si>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</si>
  <si>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</si>
  <si>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</si>
  <si>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</si>
  <si>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</si>
  <si>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</si>
  <si>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</si>
  <si>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</si>
  <si>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</si>
  <si>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</si>
  <si>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</si>
  <si>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</si>
  <si>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</si>
  <si>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</si>
  <si>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</si>
  <si>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</si>
  <si>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</si>
  <si>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</si>
  <si>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</si>
  <si>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</si>
  <si>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</si>
  <si>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</si>
  <si>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</si>
  <si>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</si>
  <si>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</si>
  <si>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</si>
  <si>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</si>
  <si>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</si>
  <si>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</si>
  <si>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</si>
  <si>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</si>
  <si>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</si>
  <si>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</si>
  <si>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</si>
  <si>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</si>
  <si>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</si>
  <si>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</si>
  <si>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</si>
  <si>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</si>
  <si>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</si>
  <si>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</si>
  <si>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</si>
  <si>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</si>
  <si>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</si>
  <si>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</si>
  <si>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</si>
  <si>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</si>
  <si>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</si>
  <si>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</si>
  <si>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</si>
  <si>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</si>
  <si>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</si>
  <si>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</si>
  <si>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</si>
  <si>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</si>
  <si>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</si>
  <si>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</si>
  <si>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</si>
  <si>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</si>
  <si>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</si>
  <si>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</si>
  <si>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</si>
  <si>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</si>
  <si>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</si>
  <si>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</si>
  <si>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</si>
  <si>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</si>
  <si>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</si>
  <si>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</si>
  <si>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</si>
  <si>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</si>
  <si>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</si>
  <si>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</si>
  <si>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</si>
  <si>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</si>
  <si>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</si>
  <si>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</si>
  <si>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</si>
  <si>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</si>
  <si>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</si>
  <si>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</si>
  <si>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</si>
  <si>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</si>
  <si>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</si>
  <si>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</si>
  <si>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</si>
  <si>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</si>
  <si>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</si>
  <si>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</si>
  <si>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</si>
  <si>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</si>
  <si>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</si>
  <si>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</si>
  <si>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</si>
  <si>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</si>
  <si>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</si>
  <si>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</si>
  <si>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</si>
  <si>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</si>
  <si>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</si>
  <si>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</si>
  <si>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</si>
  <si>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</si>
  <si>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</si>
  <si>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</si>
  <si>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</si>
  <si>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</si>
  <si>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</si>
  <si>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</si>
  <si>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</si>
  <si>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</si>
  <si>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</si>
  <si>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</si>
  <si>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</si>
  <si>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</si>
  <si>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</si>
  <si>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</si>
  <si>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</si>
  <si>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</si>
  <si>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</si>
  <si>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</si>
  <si>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</si>
  <si>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</si>
  <si>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</si>
  <si>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</si>
  <si>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</si>
  <si>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</si>
  <si>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</si>
  <si>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</si>
  <si>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</si>
  <si>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</si>
  <si>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</si>
  <si>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</si>
  <si>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</si>
  <si>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</si>
  <si>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</si>
  <si>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</si>
  <si>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</si>
  <si>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</si>
  <si>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</si>
  <si>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</si>
  <si>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</si>
  <si>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</si>
  <si>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</si>
  <si>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</si>
  <si>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</si>
  <si>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</si>
  <si>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</si>
  <si>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</si>
  <si>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</si>
  <si>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</si>
  <si>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</si>
  <si>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</si>
  <si>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</si>
  <si>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</si>
  <si>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</si>
  <si>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</si>
  <si>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</si>
  <si>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</si>
  <si>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</si>
  <si>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</si>
  <si>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</si>
  <si>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</si>
  <si>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</si>
  <si>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</si>
  <si>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</si>
  <si>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</si>
  <si>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</si>
  <si>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</si>
  <si>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</si>
  <si>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</si>
  <si>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</si>
  <si>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</si>
  <si>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</si>
  <si>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</si>
  <si>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</si>
  <si>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</si>
  <si>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</si>
  <si>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</si>
  <si>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</si>
  <si>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</si>
  <si>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</si>
  <si>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</si>
  <si>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</si>
  <si>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</si>
  <si>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</si>
  <si>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</si>
  <si>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</si>
  <si>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</si>
  <si>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</si>
  <si>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</si>
  <si>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</si>
  <si>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</si>
  <si>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</si>
  <si>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</si>
  <si>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</si>
  <si>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</si>
  <si>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</si>
  <si>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</si>
  <si>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</si>
  <si>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</si>
  <si>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</si>
  <si>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</si>
  <si>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</si>
  <si>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</si>
  <si>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</si>
  <si>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</si>
  <si>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</si>
  <si>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</si>
  <si>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</si>
  <si>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</si>
  <si>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</si>
  <si>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</si>
  <si>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</si>
  <si>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</si>
  <si>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</si>
  <si>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</si>
  <si>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</si>
  <si>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</si>
  <si>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</si>
  <si>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</si>
  <si>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</si>
  <si>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</si>
  <si>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</si>
  <si>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</si>
  <si>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</si>
  <si>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</si>
  <si>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</si>
  <si>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</si>
  <si>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</si>
  <si>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</si>
  <si>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</si>
  <si>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</si>
  <si>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</si>
  <si>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</si>
  <si>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</si>
  <si>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</si>
  <si>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</si>
  <si>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</si>
  <si>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</si>
  <si>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</si>
  <si>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</si>
  <si>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</si>
  <si>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</si>
  <si>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</si>
  <si>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</si>
  <si>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</si>
  <si>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</si>
  <si>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</si>
  <si>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</si>
  <si>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</si>
  <si>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</si>
  <si>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</si>
  <si>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</si>
  <si>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</si>
  <si>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</si>
  <si>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</si>
  <si>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</si>
  <si>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</si>
  <si>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</si>
  <si>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</si>
  <si>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</si>
  <si>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</si>
  <si>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</si>
  <si>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</si>
  <si>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</si>
  <si>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</si>
  <si>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</si>
  <si>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</si>
  <si>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</si>
  <si>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</si>
  <si>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</si>
  <si>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</si>
  <si>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</si>
  <si>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</si>
  <si>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</si>
  <si>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</si>
  <si>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</si>
  <si>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</si>
  <si>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</si>
  <si>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</si>
  <si>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</si>
  <si>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</si>
  <si>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</si>
  <si>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</si>
  <si>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</si>
  <si>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</si>
  <si>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</si>
  <si>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</si>
  <si>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</si>
  <si>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</si>
  <si>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</si>
  <si>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</si>
  <si>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</si>
  <si>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</si>
  <si>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</si>
  <si>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</si>
  <si>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</si>
  <si>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</si>
  <si>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</si>
  <si>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</si>
  <si>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</si>
  <si>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</si>
  <si>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</si>
  <si>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</si>
  <si>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</si>
  <si>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</si>
  <si>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</si>
  <si>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</si>
  <si>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</si>
  <si>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</si>
  <si>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</si>
  <si>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</si>
  <si>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</si>
  <si>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</si>
  <si>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</si>
  <si>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</si>
  <si>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</si>
  <si>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</si>
  <si>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</si>
  <si>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</si>
  <si>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</si>
  <si>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</si>
  <si>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</si>
  <si>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</si>
  <si>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</si>
  <si>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</si>
  <si>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</si>
  <si>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</si>
  <si>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</si>
  <si>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</si>
  <si>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</si>
  <si>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</si>
  <si>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</si>
  <si>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</si>
  <si>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</si>
  <si>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</si>
  <si>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</si>
  <si>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</si>
  <si>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</si>
  <si>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</si>
  <si>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</si>
  <si>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</si>
  <si>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</si>
  <si>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</si>
  <si>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</si>
  <si>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</si>
  <si>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</si>
  <si>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</si>
  <si>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</si>
  <si>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</si>
  <si>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</si>
  <si>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</si>
  <si>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</si>
  <si>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</si>
  <si>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</si>
  <si>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</si>
  <si>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</si>
  <si>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</si>
  <si>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</si>
  <si>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</si>
  <si>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</si>
  <si>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</si>
  <si>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</si>
  <si>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</si>
  <si>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</si>
  <si>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</si>
  <si>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</si>
  <si>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</si>
  <si>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</si>
  <si>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</si>
  <si>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</si>
  <si>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</si>
  <si>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</si>
  <si>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</si>
  <si>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</si>
  <si>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</si>
  <si>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</si>
  <si>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</si>
  <si>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</si>
  <si>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</si>
  <si>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</si>
  <si>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</si>
  <si>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</si>
  <si>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</si>
  <si>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</si>
  <si>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</si>
  <si>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</si>
  <si>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</si>
  <si>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</si>
  <si>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</si>
  <si>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</si>
  <si>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</si>
  <si>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</si>
  <si>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</si>
  <si>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</si>
  <si>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</si>
  <si>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</si>
  <si>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</si>
  <si>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</si>
  <si>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</si>
  <si>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</si>
  <si>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</si>
  <si>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</si>
  <si>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</si>
  <si>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</si>
  <si>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</si>
  <si>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</si>
  <si>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</si>
  <si>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</si>
  <si>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</si>
  <si>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</si>
  <si>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</si>
  <si>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</si>
  <si>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</si>
  <si>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</si>
  <si>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</si>
  <si>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</si>
  <si>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</si>
  <si>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</si>
  <si>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</si>
  <si>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</si>
  <si>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</si>
  <si>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</si>
  <si>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</si>
  <si>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</si>
  <si>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</si>
  <si>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</si>
  <si>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</si>
  <si>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</si>
  <si>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</si>
  <si>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</si>
  <si>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</si>
  <si>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</si>
  <si>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</si>
  <si>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</si>
  <si>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</si>
  <si>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</si>
  <si>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</si>
  <si>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</si>
  <si>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</si>
  <si>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</si>
  <si>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</si>
  <si>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</si>
  <si>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</si>
  <si>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</si>
  <si>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</si>
  <si>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</si>
  <si>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</si>
  <si>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</si>
  <si>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</si>
  <si>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</si>
  <si>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</si>
  <si>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</si>
  <si>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</si>
  <si>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</si>
  <si>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</si>
  <si>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</si>
  <si>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</si>
  <si>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</si>
  <si>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</si>
  <si>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</si>
  <si>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</si>
  <si>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</si>
  <si>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</si>
  <si>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</si>
  <si>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</si>
  <si>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</si>
  <si>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</si>
  <si>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</si>
  <si>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</si>
  <si>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</si>
  <si>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</si>
  <si>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</si>
  <si>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</si>
  <si>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</si>
  <si>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</si>
  <si>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</si>
  <si>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</si>
  <si>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</si>
  <si>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</si>
  <si>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</si>
  <si>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</si>
  <si>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</si>
  <si>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</si>
  <si>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</si>
  <si>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</si>
  <si>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</si>
  <si>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</si>
  <si>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</si>
  <si>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</si>
  <si>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</si>
  <si>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</si>
  <si>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</si>
  <si>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</si>
  <si>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</si>
  <si>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</si>
  <si>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</si>
  <si>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</si>
  <si>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</si>
  <si>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</si>
  <si>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</si>
  <si>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</si>
  <si>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</si>
  <si>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</si>
  <si>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</si>
  <si>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</si>
  <si>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</si>
  <si>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</si>
  <si>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</si>
  <si>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</si>
  <si>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</si>
  <si>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</si>
  <si>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</si>
  <si>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</si>
  <si>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</si>
  <si>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</si>
  <si>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</si>
  <si>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</si>
  <si>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</si>
  <si>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</si>
  <si>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</si>
  <si>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</si>
  <si>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</si>
  <si>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</si>
  <si>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</si>
  <si>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</si>
  <si>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</si>
  <si>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</si>
  <si>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</si>
  <si>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</si>
  <si>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</si>
  <si>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</si>
  <si>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</si>
  <si>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</si>
  <si>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</si>
  <si>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</si>
  <si>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</si>
  <si>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</si>
  <si>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</si>
  <si>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</si>
  <si>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</si>
  <si>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</si>
  <si>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</si>
  <si>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</si>
  <si>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</si>
  <si>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</si>
  <si>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</si>
  <si>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</si>
  <si>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</si>
  <si>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</si>
  <si>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</si>
  <si>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</si>
  <si>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</si>
  <si>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</si>
  <si>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</si>
  <si>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</si>
  <si>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</si>
  <si>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</si>
  <si>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</si>
  <si>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</si>
  <si>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</si>
  <si>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</si>
  <si>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</si>
  <si>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</si>
  <si>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</si>
  <si>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</si>
  <si>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</si>
  <si>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</si>
  <si>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</si>
  <si>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</si>
  <si>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</si>
  <si>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</si>
  <si>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</si>
  <si>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</si>
  <si>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</si>
  <si>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</si>
  <si>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</si>
  <si>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</si>
  <si>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</si>
  <si>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</si>
  <si>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</si>
  <si>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</si>
  <si>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</si>
  <si>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</si>
  <si>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</si>
  <si>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</si>
  <si>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</si>
  <si>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</si>
  <si>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</si>
  <si>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</si>
  <si>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</si>
  <si>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</si>
  <si>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</si>
  <si>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</si>
  <si>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</si>
  <si>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</si>
  <si>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</si>
  <si>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</si>
  <si>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</si>
  <si>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</si>
  <si>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</si>
  <si>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</si>
  <si>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</si>
  <si>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</si>
  <si>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</si>
  <si>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</si>
  <si>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</si>
  <si>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</si>
  <si>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</si>
  <si>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</si>
  <si>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</si>
  <si>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</si>
  <si>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</si>
  <si>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</si>
  <si>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</si>
  <si>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</si>
  <si>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</si>
  <si>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</si>
  <si>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</si>
  <si>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</si>
  <si>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</si>
  <si>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</si>
  <si>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</si>
  <si>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</si>
  <si>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</si>
  <si>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</si>
  <si>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</si>
  <si>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</si>
  <si>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</si>
  <si>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</si>
  <si>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</si>
  <si>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</si>
  <si>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</si>
  <si>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</si>
  <si>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</si>
  <si>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</si>
  <si>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</si>
  <si>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</si>
  <si>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</si>
  <si>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</si>
  <si>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</si>
  <si>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</si>
  <si>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</si>
  <si>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</si>
  <si>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</si>
  <si>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</si>
  <si>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</si>
  <si>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</si>
  <si>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</si>
  <si>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</si>
  <si>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</si>
  <si>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</si>
  <si>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</si>
  <si>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</si>
  <si>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</si>
  <si>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</si>
  <si>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</si>
  <si>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</si>
  <si>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</si>
  <si>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</si>
  <si>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</si>
  <si>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</si>
  <si>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</si>
  <si>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</si>
  <si>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</si>
  <si>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</si>
  <si>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</si>
  <si>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</si>
  <si>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</si>
  <si>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</si>
  <si>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</si>
  <si>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</si>
  <si>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</si>
  <si>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</si>
  <si>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</si>
  <si>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</si>
  <si>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</si>
  <si>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</si>
  <si>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</si>
  <si>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</si>
  <si>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</si>
  <si>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</si>
  <si>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</si>
  <si>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</si>
  <si>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</si>
  <si>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</si>
  <si>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</si>
  <si>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</si>
  <si>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</si>
  <si>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</si>
  <si>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</si>
  <si>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</si>
  <si>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</si>
  <si>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</si>
  <si>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</si>
  <si>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</si>
  <si>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</si>
  <si>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</si>
  <si>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</si>
  <si>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</si>
  <si>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</si>
  <si>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</si>
  <si>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</si>
  <si>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</si>
  <si>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</si>
  <si>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</si>
  <si>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</si>
  <si>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</si>
  <si>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</si>
  <si>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</si>
  <si>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</si>
  <si>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</si>
  <si>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</si>
  <si>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</si>
  <si>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</si>
  <si>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</si>
  <si>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</si>
  <si>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</si>
  <si>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</si>
  <si>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</si>
  <si>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</si>
  <si>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</si>
  <si>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</si>
  <si>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</si>
  <si>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</si>
  <si>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</si>
  <si>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</si>
  <si>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</si>
  <si>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</si>
  <si>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</si>
  <si>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</si>
  <si>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</si>
  <si>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</si>
  <si>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</si>
  <si>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</si>
  <si>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</si>
  <si>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</si>
  <si>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</si>
  <si>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</si>
  <si>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</si>
  <si>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</si>
  <si>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</si>
  <si>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</si>
  <si>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</si>
  <si>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</si>
  <si>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</si>
  <si>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</si>
  <si>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</si>
  <si>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</si>
  <si>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</si>
  <si>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</si>
  <si>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</si>
  <si>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</si>
  <si>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</si>
  <si>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</si>
  <si>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</si>
  <si>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</si>
  <si>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</si>
  <si>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</si>
  <si>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</si>
  <si>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</si>
  <si>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</si>
  <si>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</si>
  <si>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</si>
  <si>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</si>
  <si>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</si>
  <si>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</si>
  <si>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</si>
  <si>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</si>
  <si>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</si>
  <si>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</si>
  <si>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</si>
  <si>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</si>
  <si>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</si>
  <si>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</si>
  <si>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</si>
  <si>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</si>
  <si>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</si>
  <si>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</si>
  <si>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</si>
  <si>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</si>
  <si>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</si>
  <si>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</si>
  <si>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</si>
  <si>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</si>
  <si>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</si>
  <si>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</si>
  <si>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</si>
  <si>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</si>
  <si>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</si>
  <si>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</si>
  <si>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</si>
  <si>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</si>
  <si>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</si>
  <si>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</si>
  <si>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</si>
  <si>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</si>
  <si>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</si>
  <si>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</si>
  <si>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</si>
  <si>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</si>
  <si>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</si>
  <si>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</si>
  <si>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</si>
  <si>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</si>
  <si>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</si>
  <si>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</si>
  <si>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</si>
  <si>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</si>
  <si>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</si>
  <si>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</si>
  <si>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</si>
  <si>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</si>
  <si>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</si>
  <si>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</si>
  <si>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</si>
  <si>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</si>
  <si>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</si>
  <si>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</si>
  <si>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</si>
  <si>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</si>
  <si>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</si>
  <si>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</si>
  <si>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</si>
  <si>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</si>
  <si>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</si>
  <si>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</si>
  <si>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</si>
  <si>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</si>
  <si>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</si>
  <si>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</si>
  <si>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</si>
  <si>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</si>
  <si>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</si>
  <si>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</si>
  <si>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</si>
  <si>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</si>
  <si>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</si>
  <si>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</si>
  <si>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</si>
  <si>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</si>
  <si>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</si>
  <si>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</si>
  <si>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</si>
  <si>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</si>
  <si>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</si>
  <si>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</si>
  <si>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</si>
  <si>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</si>
  <si>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</si>
  <si>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</si>
  <si>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</si>
  <si>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</si>
  <si>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</si>
  <si>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</si>
  <si>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</si>
  <si>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</si>
  <si>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</si>
  <si>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</si>
  <si>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</si>
  <si>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</si>
  <si>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</si>
  <si>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</si>
  <si>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</si>
  <si>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</si>
  <si>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</si>
  <si>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</si>
  <si>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</si>
  <si>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</si>
  <si>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</si>
  <si>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</si>
  <si>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</si>
  <si>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</si>
  <si>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</si>
  <si>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</si>
  <si>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</si>
  <si>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</si>
  <si>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</si>
  <si>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</si>
  <si>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</si>
  <si>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</si>
  <si>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</si>
  <si>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</si>
  <si>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</si>
  <si>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</si>
  <si>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</si>
  <si>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</si>
  <si>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</si>
  <si>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</si>
  <si>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</si>
  <si>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</si>
  <si>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</si>
  <si>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</si>
  <si>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</si>
  <si>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</si>
  <si>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</si>
  <si>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</si>
  <si>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</si>
  <si>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</si>
  <si>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</si>
  <si>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</si>
  <si>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</si>
  <si>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</si>
  <si>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</si>
  <si>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</si>
  <si>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</si>
  <si>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</si>
  <si>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</si>
  <si>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</si>
  <si>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</si>
  <si>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</si>
  <si>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</si>
  <si>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</si>
  <si>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</si>
  <si>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</si>
  <si>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</si>
  <si>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</si>
  <si>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</si>
  <si>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</si>
  <si>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</si>
  <si>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</si>
  <si>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</si>
  <si>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</si>
  <si>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</si>
  <si>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</si>
  <si>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</si>
  <si>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</si>
  <si>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</si>
  <si>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</si>
  <si>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</si>
  <si>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</si>
  <si>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</si>
  <si>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</si>
  <si>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</si>
  <si>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</si>
  <si>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</si>
  <si>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</si>
  <si>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</si>
  <si>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</si>
  <si>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</si>
  <si>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</si>
  <si>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</si>
  <si>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</si>
  <si>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</si>
  <si>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</si>
  <si>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</si>
  <si>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</si>
  <si>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</si>
  <si>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</si>
  <si>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</si>
  <si>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</si>
  <si>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</si>
  <si>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</si>
  <si>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</si>
  <si>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</si>
  <si>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</si>
  <si>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</si>
  <si>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</si>
  <si>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</si>
  <si>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</si>
  <si>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</si>
  <si>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</si>
  <si>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</si>
  <si>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</si>
  <si>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</si>
  <si>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</si>
  <si>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</si>
  <si>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</si>
  <si>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</si>
  <si>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</si>
  <si>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</si>
  <si>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</si>
  <si>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</si>
  <si>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</si>
  <si>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</si>
  <si>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</si>
  <si>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</si>
  <si>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</si>
  <si>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</si>
  <si>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</si>
  <si>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</si>
  <si>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</si>
  <si>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</si>
  <si>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</si>
  <si>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</si>
  <si>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</si>
  <si>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</si>
  <si>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</si>
  <si>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</si>
  <si>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</si>
  <si>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</si>
  <si>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</si>
  <si>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</si>
  <si>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</si>
  <si>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</si>
  <si>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</si>
  <si>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</si>
  <si>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</si>
  <si>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</si>
  <si>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</si>
  <si>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</si>
  <si>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</si>
  <si>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</si>
  <si>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</si>
  <si>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</si>
  <si>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</si>
  <si>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</si>
  <si>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</si>
  <si>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</si>
  <si>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</si>
  <si>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</si>
  <si>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</si>
  <si>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</si>
  <si>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</si>
  <si>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</si>
  <si>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</si>
  <si>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</si>
  <si>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</si>
  <si>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</si>
  <si>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</si>
  <si>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</si>
  <si>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</si>
  <si>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</si>
  <si>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</si>
  <si>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</si>
  <si>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</si>
  <si>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</si>
  <si>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</si>
  <si>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</si>
  <si>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</si>
  <si>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</si>
  <si>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</si>
  <si>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</si>
  <si>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</si>
  <si>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</si>
  <si>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</si>
  <si>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</si>
  <si>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</si>
  <si>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</si>
  <si>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</si>
  <si>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</si>
  <si>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</si>
  <si>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</si>
  <si>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</si>
  <si>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</si>
  <si>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</si>
  <si>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</si>
  <si>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</si>
  <si>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</si>
  <si>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</si>
  <si>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</si>
  <si>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</si>
  <si>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</si>
  <si>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</si>
  <si>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</si>
  <si>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</si>
  <si>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</si>
  <si>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</si>
  <si>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</si>
  <si>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</si>
  <si>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</si>
  <si>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</si>
  <si>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</si>
  <si>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</si>
  <si>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</si>
  <si>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</si>
  <si>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</si>
  <si>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</si>
  <si>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</si>
  <si>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</si>
  <si>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</si>
  <si>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</si>
  <si>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</si>
  <si>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</si>
  <si>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</si>
  <si>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</si>
  <si>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</si>
  <si>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</si>
  <si>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</si>
  <si>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</si>
  <si>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</si>
  <si>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</si>
  <si>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</si>
  <si>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</si>
  <si>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</si>
  <si>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</si>
  <si>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</si>
  <si>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</si>
  <si>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</si>
  <si>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</si>
  <si>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</si>
  <si>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</si>
  <si>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</si>
  <si>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</si>
  <si>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</si>
  <si>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</si>
  <si>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</si>
  <si>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</si>
  <si>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</si>
  <si>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</si>
  <si>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</si>
  <si>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</si>
  <si>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</si>
  <si>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</si>
  <si>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</si>
  <si>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</si>
  <si>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</si>
  <si>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</si>
  <si>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</si>
  <si>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</si>
  <si>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</si>
  <si>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</si>
  <si>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</si>
  <si>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</si>
  <si>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</si>
  <si>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</si>
  <si>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</si>
  <si>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</si>
  <si>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</si>
  <si>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</si>
  <si>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</si>
  <si>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</si>
  <si>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</si>
  <si>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</si>
  <si>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</si>
  <si>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</si>
  <si>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</si>
  <si>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</si>
  <si>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</si>
  <si>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</si>
  <si>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</si>
  <si>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</si>
  <si>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</si>
  <si>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</si>
  <si>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</si>
  <si>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</si>
  <si>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</si>
  <si>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</si>
  <si>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</si>
  <si>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</si>
  <si>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</si>
  <si>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</si>
  <si>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</si>
  <si>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</si>
  <si>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</si>
  <si>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</si>
  <si>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</si>
  <si>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</si>
  <si>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</si>
  <si>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</si>
  <si>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</si>
  <si>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</si>
  <si>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</si>
  <si>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</si>
  <si>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</si>
  <si>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</si>
  <si>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</si>
  <si>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</si>
  <si>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</si>
  <si>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</si>
  <si>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</si>
  <si>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</si>
  <si>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</si>
  <si>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</si>
  <si>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</si>
  <si>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</si>
  <si>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</si>
  <si>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</si>
  <si>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</si>
  <si>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</si>
  <si>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</si>
  <si>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</si>
  <si>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</si>
  <si>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</si>
  <si>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</si>
  <si>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</si>
  <si>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</si>
  <si>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</si>
  <si>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</si>
  <si>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</si>
  <si>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</si>
  <si>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</si>
  <si>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</si>
  <si>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</si>
  <si>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</si>
  <si>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</si>
  <si>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</si>
  <si>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</si>
  <si>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</si>
  <si>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</si>
  <si>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</si>
  <si>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</si>
  <si>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</si>
  <si>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</si>
  <si>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</si>
  <si>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</si>
  <si>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</si>
  <si>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</si>
  <si>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</si>
  <si>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</si>
  <si>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</si>
  <si>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</si>
  <si>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</si>
  <si>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</si>
  <si>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</si>
  <si>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</si>
  <si>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</si>
  <si>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</si>
  <si>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</si>
  <si>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</si>
  <si>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</si>
  <si>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</si>
  <si>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</si>
  <si>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</si>
  <si>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</si>
  <si>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</si>
  <si>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</si>
  <si>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</si>
  <si>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</si>
  <si>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</si>
  <si>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</si>
  <si>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</si>
  <si>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</si>
  <si>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</si>
  <si>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</si>
  <si>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</si>
  <si>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</si>
  <si>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</si>
  <si>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</si>
  <si>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</si>
  <si>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</si>
  <si>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</si>
  <si>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</si>
  <si>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</si>
  <si>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</si>
  <si>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</si>
  <si>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</si>
  <si>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</si>
  <si>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</si>
  <si>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</si>
  <si>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</si>
  <si>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</si>
  <si>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</si>
  <si>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</si>
  <si>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</si>
  <si>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</si>
  <si>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</si>
  <si>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</si>
  <si>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</si>
  <si>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</si>
  <si>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</si>
  <si>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</si>
  <si>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</si>
  <si>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</si>
  <si>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</si>
  <si>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</si>
  <si>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</si>
  <si>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</si>
  <si>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</si>
  <si>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</si>
  <si>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</si>
  <si>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</si>
  <si>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</si>
  <si>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</si>
  <si>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</si>
  <si>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</si>
  <si>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</si>
  <si>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</si>
  <si>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</si>
  <si>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</si>
  <si>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</si>
  <si>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</si>
  <si>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</si>
  <si>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</si>
  <si>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</si>
  <si>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</si>
  <si>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</si>
  <si>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</si>
  <si>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</si>
  <si>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</si>
  <si>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</si>
  <si>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</si>
  <si>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</si>
  <si>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</si>
  <si>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</si>
  <si>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</si>
  <si>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</si>
  <si>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</si>
  <si>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</si>
  <si>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</si>
  <si>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</si>
  <si>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</si>
  <si>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</si>
  <si>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</si>
  <si>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</si>
  <si>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</si>
  <si>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</si>
  <si>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</si>
  <si>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</si>
  <si>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</si>
  <si>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</si>
  <si>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</si>
  <si>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</si>
  <si>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</si>
  <si>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</si>
  <si>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</si>
  <si>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</si>
  <si>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</si>
  <si>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</si>
  <si>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</si>
  <si>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</si>
  <si>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</si>
  <si>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</si>
  <si>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</si>
  <si>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</si>
  <si>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</si>
  <si>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</si>
  <si>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</si>
  <si>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</si>
  <si>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</si>
  <si>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</si>
  <si>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</si>
  <si>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</si>
  <si>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</si>
  <si>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</si>
  <si>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</si>
  <si>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</si>
  <si>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</si>
  <si>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</si>
  <si>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</si>
  <si>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</si>
  <si>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</si>
  <si>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</si>
  <si>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</si>
  <si>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</si>
  <si>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</si>
  <si>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</si>
  <si>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</si>
  <si>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</si>
  <si>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</si>
  <si>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</si>
  <si>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</si>
  <si>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</si>
  <si>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</si>
  <si>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</si>
  <si>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</si>
  <si>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</si>
  <si>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</si>
  <si>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</si>
  <si>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</si>
  <si>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</si>
  <si>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</si>
  <si>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</si>
  <si>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</si>
  <si>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</si>
  <si>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</si>
  <si>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</si>
  <si>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</si>
  <si>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</si>
  <si>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</si>
  <si>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</si>
  <si>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</si>
  <si>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</si>
  <si>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</si>
  <si>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</si>
  <si>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</si>
  <si>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</si>
  <si>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</si>
  <si>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</si>
  <si>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</si>
  <si>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</si>
  <si>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</si>
  <si>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</si>
  <si>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</si>
  <si>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</si>
  <si>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</si>
  <si>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</si>
  <si>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</si>
  <si>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</si>
  <si>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</si>
  <si>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</si>
  <si>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</si>
  <si>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</si>
  <si>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</si>
  <si>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</si>
  <si>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</si>
  <si>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</si>
  <si>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</si>
  <si>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</si>
  <si>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</si>
  <si>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</si>
  <si>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</si>
  <si>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</si>
  <si>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</si>
  <si>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</si>
  <si>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</si>
  <si>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</si>
  <si>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</si>
  <si>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</si>
  <si>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</si>
  <si>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</si>
  <si>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</si>
  <si>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</si>
  <si>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</si>
  <si>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</si>
  <si>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</si>
  <si>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</si>
  <si>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</si>
  <si>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</si>
  <si>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</si>
  <si>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</si>
  <si>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</si>
  <si>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</si>
  <si>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</si>
  <si>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</si>
  <si>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</si>
  <si>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</si>
  <si>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</si>
  <si>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</si>
  <si>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</si>
  <si>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</si>
  <si>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</si>
  <si>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</si>
  <si>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</si>
  <si>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</si>
  <si>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</si>
  <si>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</si>
  <si>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</si>
  <si>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</si>
  <si>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</si>
  <si>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</si>
  <si>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</si>
  <si>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</si>
  <si>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</si>
  <si>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</si>
  <si>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</si>
  <si>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</si>
  <si>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</si>
  <si>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</si>
  <si>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</si>
  <si>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</si>
  <si>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</si>
  <si>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</si>
  <si>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</si>
  <si>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</si>
  <si>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</si>
  <si>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</si>
  <si>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</si>
  <si>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</si>
  <si>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</si>
  <si>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</si>
  <si>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</si>
  <si>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</si>
  <si>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</si>
  <si>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</si>
  <si>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</si>
  <si>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</si>
  <si>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</si>
  <si>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</si>
  <si>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</si>
  <si>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</si>
  <si>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</si>
  <si>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</si>
  <si>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</si>
  <si>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</si>
  <si>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</si>
  <si>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</si>
  <si>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</si>
  <si>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</si>
  <si>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</si>
  <si>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</si>
  <si>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</si>
  <si>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</si>
  <si>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</si>
  <si>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</si>
  <si>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</si>
  <si>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</si>
  <si>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</si>
  <si>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</si>
  <si>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</si>
  <si>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</si>
  <si>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</si>
  <si>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</si>
  <si>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</si>
  <si>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</si>
  <si>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</si>
  <si>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</si>
  <si>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</si>
  <si>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</si>
  <si>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</si>
  <si>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</si>
  <si>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</si>
  <si>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</si>
  <si>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</si>
  <si>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</si>
  <si>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</si>
  <si>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</si>
  <si>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</si>
  <si>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</si>
  <si>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</si>
  <si>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</si>
  <si>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</si>
  <si>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</si>
  <si>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</si>
  <si>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</si>
  <si>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</si>
  <si>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</si>
  <si>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</si>
  <si>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</si>
  <si>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</si>
  <si>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</si>
  <si>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</si>
  <si>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</si>
  <si>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</si>
  <si>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</si>
  <si>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</si>
  <si>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</si>
  <si>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</si>
  <si>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</si>
  <si>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</si>
  <si>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</si>
  <si>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</si>
  <si>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</si>
  <si>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</si>
  <si>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</si>
  <si>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</si>
  <si>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</si>
  <si>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</si>
  <si>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</si>
  <si>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</si>
  <si>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</si>
  <si>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</si>
  <si>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</si>
  <si>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</si>
  <si>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</si>
  <si>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</si>
  <si>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</si>
  <si>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</si>
  <si>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</si>
  <si>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</si>
  <si>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</si>
  <si>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</si>
  <si>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</si>
  <si>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</si>
  <si>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</si>
  <si>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</si>
  <si>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</si>
  <si>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</si>
  <si>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</si>
  <si>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</si>
  <si>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</si>
  <si>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</si>
  <si>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</si>
  <si>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</si>
  <si>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</si>
  <si>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</si>
  <si>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</si>
  <si>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</si>
  <si>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</si>
  <si>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</si>
  <si>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</si>
  <si>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</si>
  <si>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</si>
  <si>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</si>
  <si>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</si>
  <si>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</si>
  <si>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</si>
  <si>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</si>
  <si>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</si>
  <si>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</si>
  <si>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</si>
  <si>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</si>
  <si>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</si>
  <si>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</si>
  <si>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</si>
  <si>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</si>
  <si>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</si>
  <si>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</si>
  <si>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</si>
  <si>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</si>
  <si>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</si>
  <si>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</si>
  <si>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</si>
  <si>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</si>
  <si>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</si>
  <si>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</si>
  <si>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</si>
  <si>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</si>
  <si>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</si>
  <si>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</si>
  <si>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</si>
  <si>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</si>
  <si>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</si>
  <si>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</si>
  <si>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</si>
  <si>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</si>
  <si>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</si>
  <si>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</si>
  <si>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</si>
  <si>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</si>
  <si>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</si>
  <si>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</si>
  <si>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</si>
  <si>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</si>
  <si>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</si>
  <si>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</si>
  <si>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</si>
  <si>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</si>
  <si>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</si>
  <si>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</si>
  <si>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</si>
  <si>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</si>
  <si>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</si>
  <si>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</si>
  <si>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</si>
  <si>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</si>
  <si>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</si>
  <si>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</si>
  <si>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</si>
  <si>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</si>
  <si>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</si>
  <si>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</si>
  <si>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</si>
  <si>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</si>
  <si>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</si>
  <si>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</si>
  <si>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</si>
  <si>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</si>
  <si>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</si>
  <si>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</si>
  <si>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</si>
  <si>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</si>
  <si>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</si>
  <si>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</si>
  <si>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</si>
  <si>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</si>
  <si>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</si>
  <si>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</si>
  <si>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</si>
  <si>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</si>
  <si>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</si>
  <si>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</si>
  <si>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</si>
  <si>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</si>
  <si>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</si>
  <si>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</si>
  <si>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</si>
  <si>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</si>
  <si>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</si>
  <si>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</si>
  <si>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</si>
  <si>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</si>
  <si>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</si>
  <si>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</si>
  <si>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</si>
  <si>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</si>
  <si>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</si>
  <si>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</si>
  <si>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</si>
  <si>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</si>
  <si>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</si>
  <si>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</si>
  <si>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</si>
  <si>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</si>
  <si>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</si>
  <si>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</si>
  <si>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</si>
  <si>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</si>
  <si>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</si>
  <si>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</si>
  <si>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</si>
  <si>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</si>
  <si>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</si>
  <si>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</si>
  <si>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</si>
  <si>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</si>
  <si>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</si>
  <si>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</si>
  <si>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</si>
  <si>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</si>
  <si>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</si>
  <si>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</si>
  <si>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</si>
  <si>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</si>
  <si>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</si>
  <si>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</si>
  <si>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</si>
  <si>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</si>
  <si>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</si>
  <si>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</si>
  <si>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</si>
  <si>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</si>
  <si>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</si>
  <si>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</si>
  <si>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</si>
  <si>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</si>
  <si>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</si>
  <si>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</si>
  <si>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</si>
  <si>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</si>
  <si>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</si>
  <si>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</si>
  <si>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</si>
  <si>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</si>
  <si>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</si>
  <si>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</si>
  <si>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</si>
  <si>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</si>
  <si>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</si>
  <si>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</si>
  <si>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</si>
  <si>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</si>
  <si>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</si>
  <si>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</si>
  <si>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</si>
  <si>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</si>
  <si>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</si>
  <si>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</si>
  <si>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</si>
  <si>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</si>
  <si>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</si>
  <si>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</si>
  <si>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</si>
  <si>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</si>
  <si>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</si>
  <si>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</si>
  <si>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</si>
  <si>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</si>
  <si>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</si>
  <si>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</si>
  <si>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</si>
  <si>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</si>
  <si>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</si>
  <si>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</si>
  <si>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</si>
  <si>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</si>
  <si>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</si>
  <si>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</si>
  <si>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</si>
  <si>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</si>
  <si>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</si>
  <si>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</si>
  <si>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</si>
  <si>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</si>
  <si>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</si>
  <si>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</si>
  <si>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</si>
  <si>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</si>
  <si>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</si>
  <si>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</si>
  <si>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</si>
  <si>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</si>
  <si>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</si>
  <si>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</si>
  <si>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</si>
  <si>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</si>
  <si>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</si>
  <si>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</si>
  <si>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</si>
  <si>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</si>
  <si>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</si>
  <si>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</si>
  <si>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</si>
  <si>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</si>
  <si>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</si>
  <si>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</si>
  <si>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</si>
  <si>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</si>
  <si>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</si>
  <si>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</si>
  <si>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</si>
  <si>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</si>
  <si>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</si>
  <si>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</si>
  <si>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</si>
  <si>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</si>
  <si>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</si>
  <si>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</si>
  <si>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</si>
  <si>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</si>
  <si>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</si>
  <si>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</si>
  <si>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</si>
  <si>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</si>
  <si>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</si>
  <si>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</si>
  <si>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</si>
  <si>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</si>
  <si>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</si>
  <si>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</si>
  <si>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</si>
  <si>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</si>
  <si>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</si>
  <si>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</si>
  <si>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</si>
  <si>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</si>
  <si>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</si>
  <si>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</si>
  <si>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</si>
  <si>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</si>
  <si>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</si>
  <si>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</si>
  <si>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</si>
  <si>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</si>
  <si>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</si>
  <si>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</si>
  <si>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</si>
  <si>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</si>
  <si>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</si>
  <si>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</si>
  <si>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</si>
  <si>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</si>
  <si>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</si>
  <si>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</si>
  <si>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</si>
  <si>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</si>
  <si>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</si>
  <si>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</si>
  <si>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</si>
  <si>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</si>
  <si>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</si>
  <si>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</si>
  <si>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</si>
  <si>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</si>
  <si>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</si>
  <si>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</si>
  <si>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</si>
  <si>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</si>
  <si>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</si>
  <si>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</si>
  <si>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</si>
  <si>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</si>
  <si>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</si>
  <si>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</si>
  <si>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</si>
  <si>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</si>
  <si>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</si>
  <si>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</si>
  <si>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</si>
  <si>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</si>
  <si>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</si>
  <si>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</si>
  <si>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</si>
  <si>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</si>
  <si>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</si>
  <si>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</si>
  <si>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</si>
  <si>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</si>
  <si>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</si>
  <si>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</si>
  <si>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</si>
  <si>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</si>
  <si>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</si>
  <si>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</si>
  <si>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</si>
  <si>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</si>
  <si>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</si>
  <si>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</si>
  <si>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</si>
  <si>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</si>
  <si>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</si>
  <si>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</si>
  <si>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</si>
  <si>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</si>
  <si>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</si>
  <si>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</si>
  <si>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</si>
  <si>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</si>
  <si>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</si>
  <si>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</si>
  <si>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</si>
  <si>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</si>
  <si>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</si>
  <si>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</si>
  <si>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</si>
  <si>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</si>
  <si>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</si>
  <si>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</si>
  <si>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</si>
  <si>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</si>
  <si>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</si>
  <si>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</si>
  <si>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</si>
  <si>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</si>
  <si>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</si>
  <si>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</si>
  <si>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</si>
  <si>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</si>
  <si>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</si>
  <si>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</si>
  <si>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</si>
  <si>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</si>
  <si>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</si>
  <si>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</si>
  <si>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</si>
  <si>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</si>
  <si>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</si>
  <si>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</si>
  <si>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</si>
  <si>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</si>
  <si>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</si>
  <si>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</si>
  <si>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</si>
  <si>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</si>
  <si>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</si>
  <si>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</si>
  <si>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</si>
  <si>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</si>
  <si>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</si>
  <si>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</si>
  <si>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</si>
  <si>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</si>
  <si>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</si>
  <si>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</si>
  <si>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</si>
  <si>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</si>
  <si>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</si>
  <si>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</si>
  <si>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</si>
  <si>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</si>
  <si>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</si>
  <si>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</si>
  <si>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</si>
  <si>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</si>
  <si>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</si>
  <si>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</si>
  <si>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</si>
  <si>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</si>
  <si>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</si>
  <si>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</si>
  <si>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</si>
  <si>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</si>
  <si>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</si>
  <si>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</si>
  <si>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</si>
  <si>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</si>
  <si>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</si>
  <si>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</si>
  <si>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</si>
  <si>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</si>
  <si>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</si>
  <si>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</si>
  <si>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</si>
  <si>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</si>
  <si>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</si>
  <si>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</si>
  <si>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</si>
  <si>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</si>
  <si>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</si>
  <si>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</si>
  <si>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</si>
  <si>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</si>
  <si>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</si>
  <si>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</si>
  <si>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</si>
  <si>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</si>
  <si>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</si>
  <si>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</si>
  <si>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</si>
  <si>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</si>
  <si>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</si>
  <si>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</si>
  <si>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</si>
  <si>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</si>
  <si>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</si>
  <si>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</si>
  <si>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</si>
  <si>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</si>
  <si>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</si>
  <si>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</si>
  <si>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</si>
  <si>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</si>
  <si>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</si>
  <si>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</si>
  <si>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</si>
  <si>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</si>
  <si>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</si>
  <si>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</si>
  <si>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</si>
  <si>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</si>
  <si>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</si>
  <si>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</si>
  <si>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</si>
  <si>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</si>
  <si>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</si>
  <si>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</si>
  <si>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</si>
  <si>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</si>
  <si>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</si>
  <si>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</si>
  <si>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</si>
  <si>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</si>
  <si>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</si>
  <si>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</si>
  <si>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</si>
  <si>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</si>
  <si>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</si>
  <si>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</si>
  <si>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</si>
  <si>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</si>
  <si>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</si>
  <si>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</si>
  <si>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</si>
  <si>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</si>
  <si>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</si>
  <si>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</si>
  <si>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</si>
  <si>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</si>
  <si>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</si>
  <si>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</si>
  <si>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</si>
  <si>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</si>
  <si>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</si>
  <si>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</si>
  <si>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</si>
  <si>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</si>
  <si>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</si>
  <si>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</si>
  <si>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</si>
  <si>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</si>
  <si>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</si>
  <si>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</si>
  <si>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</si>
  <si>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</si>
  <si>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</si>
  <si>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</si>
  <si>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</si>
  <si>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</si>
  <si>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</si>
  <si>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</si>
  <si>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</si>
  <si>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</si>
  <si>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</si>
  <si>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</si>
  <si>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</si>
  <si>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</si>
  <si>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</si>
  <si>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</si>
  <si>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</si>
  <si>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</si>
  <si>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</si>
  <si>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</si>
  <si>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</si>
  <si>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</si>
  <si>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</si>
  <si>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</si>
  <si>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</si>
  <si>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</si>
  <si>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</si>
  <si>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</si>
  <si>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</si>
  <si>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</si>
  <si>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</si>
  <si>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</si>
  <si>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</si>
  <si>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</si>
  <si>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</si>
  <si>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</si>
  <si>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</si>
  <si>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</si>
  <si>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</si>
  <si>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</si>
  <si>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</si>
  <si>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</si>
  <si>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</si>
  <si>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</si>
  <si>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</si>
  <si>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</si>
  <si>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</si>
  <si>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</si>
  <si>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</si>
  <si>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</si>
  <si>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</si>
  <si>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</si>
  <si>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</si>
  <si>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</si>
  <si>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</si>
  <si>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</si>
  <si>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</si>
  <si>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</si>
  <si>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</si>
  <si>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</si>
  <si>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</si>
  <si>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</si>
  <si>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</si>
  <si>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</si>
  <si>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</si>
  <si>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</si>
  <si>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</si>
  <si>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</si>
  <si>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</si>
  <si>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</si>
  <si>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</si>
  <si>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</si>
  <si>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</si>
  <si>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</si>
  <si>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</si>
  <si>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</si>
  <si>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</si>
  <si>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</si>
  <si>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</si>
  <si>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</si>
  <si>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</si>
  <si>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</si>
  <si>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</si>
  <si>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</si>
  <si>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</si>
  <si>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</si>
  <si>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</si>
  <si>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</si>
  <si>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</si>
  <si>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</si>
  <si>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</si>
  <si>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</si>
  <si>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</si>
  <si>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</si>
  <si>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</si>
  <si>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</si>
  <si>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</si>
  <si>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</si>
  <si>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</si>
  <si>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</si>
  <si>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</si>
  <si>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</si>
  <si>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</si>
  <si>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</si>
  <si>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</si>
  <si>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</si>
  <si>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</si>
  <si>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</si>
  <si>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</si>
  <si>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</si>
  <si>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</si>
  <si>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</si>
  <si>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</si>
  <si>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</si>
  <si>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</si>
  <si>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</si>
  <si>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</si>
  <si>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</si>
  <si>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</si>
  <si>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</si>
  <si>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</si>
  <si>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</si>
  <si>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</si>
  <si>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</si>
  <si>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</si>
  <si>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</si>
  <si>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</si>
  <si>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</si>
  <si>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</si>
  <si>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</si>
  <si>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</si>
  <si>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</si>
  <si>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</si>
  <si>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</si>
  <si>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</si>
  <si>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</si>
  <si>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</si>
  <si>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</si>
  <si>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</si>
  <si>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</si>
  <si>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</si>
  <si>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</si>
  <si>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</si>
  <si>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</si>
  <si>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</si>
  <si>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</si>
  <si>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</si>
  <si>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</si>
  <si>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</si>
  <si>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</si>
  <si>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</si>
  <si>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</si>
  <si>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</si>
  <si>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</si>
  <si>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</si>
  <si>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</si>
  <si>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</si>
  <si>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</si>
  <si>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</si>
  <si>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</si>
  <si>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</si>
  <si>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</si>
  <si>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</si>
  <si>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</si>
  <si>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</si>
  <si>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</si>
  <si>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</si>
  <si>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</si>
  <si>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</si>
  <si>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</si>
  <si>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</si>
  <si>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</si>
  <si>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</si>
  <si>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</si>
  <si>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</si>
  <si>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</si>
  <si>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</si>
  <si>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</si>
  <si>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</si>
  <si>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</si>
  <si>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</si>
  <si>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</si>
  <si>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</si>
  <si>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</si>
  <si>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</si>
  <si>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</si>
  <si>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</si>
  <si>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</si>
  <si>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</si>
  <si>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</si>
  <si>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</si>
  <si>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</si>
  <si>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</si>
  <si>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</si>
  <si>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</si>
  <si>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</si>
  <si>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</si>
  <si>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</si>
  <si>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</si>
  <si>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</si>
  <si>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</si>
  <si>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</si>
  <si>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</si>
  <si>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</si>
  <si>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</si>
  <si>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</si>
  <si>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</si>
  <si>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</si>
  <si>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</si>
  <si>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</si>
  <si>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</si>
  <si>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</si>
  <si>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</si>
  <si>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</si>
  <si>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</si>
  <si>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</si>
  <si>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</si>
  <si>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</si>
  <si>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</si>
  <si>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</si>
  <si>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</si>
  <si>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</si>
  <si>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</si>
  <si>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</si>
  <si>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</si>
  <si>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</si>
  <si>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</si>
  <si>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</si>
  <si>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</si>
  <si>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</si>
  <si>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</si>
  <si>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</si>
  <si>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</si>
  <si>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</si>
  <si>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</si>
  <si>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</si>
  <si>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</si>
  <si>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</si>
  <si>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</si>
  <si>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</si>
  <si>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</si>
  <si>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</si>
  <si>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</si>
  <si>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</si>
  <si>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</si>
  <si>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</si>
  <si>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</si>
  <si>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</si>
  <si>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</si>
  <si>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</si>
  <si>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</si>
  <si>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</si>
  <si>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</si>
  <si>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</si>
  <si>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</si>
  <si>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</si>
  <si>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</si>
  <si>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</si>
  <si>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</si>
  <si>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</si>
  <si>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</si>
  <si>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</si>
  <si>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</si>
  <si>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</si>
  <si>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</si>
  <si>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</si>
  <si>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</si>
  <si>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</si>
  <si>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</si>
  <si>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</si>
  <si>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</si>
  <si>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</si>
  <si>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</si>
  <si>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</si>
  <si>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</si>
  <si>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</si>
  <si>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</si>
  <si>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</si>
  <si>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</si>
  <si>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</si>
  <si>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</si>
  <si>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</si>
  <si>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</si>
  <si>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</si>
  <si>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</si>
  <si>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</si>
  <si>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</si>
  <si>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</si>
  <si>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</si>
  <si>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</si>
  <si>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</si>
  <si>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</si>
  <si>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</si>
  <si>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</si>
  <si>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</si>
  <si>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</si>
  <si>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</si>
  <si>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</si>
  <si>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</si>
  <si>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</si>
  <si>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</si>
  <si>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</si>
  <si>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</si>
  <si>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</si>
  <si>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</si>
  <si>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</si>
  <si>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</si>
  <si>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</si>
  <si>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</si>
  <si>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</si>
  <si>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</si>
  <si>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</si>
  <si>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</si>
  <si>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</si>
  <si>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</si>
  <si>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</si>
  <si>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</si>
  <si>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</si>
  <si>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</si>
  <si>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</si>
  <si>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</si>
  <si>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</si>
  <si>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</si>
  <si>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</si>
  <si>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</si>
  <si>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</si>
  <si>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</si>
  <si>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</si>
  <si>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</si>
  <si>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</si>
  <si>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</si>
  <si>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</si>
  <si>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</si>
  <si>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</si>
  <si>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</si>
  <si>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</si>
  <si>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</si>
  <si>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</si>
  <si>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</si>
  <si>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</si>
  <si>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</si>
  <si>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</si>
  <si>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</si>
  <si>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</si>
  <si>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</si>
  <si>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</si>
  <si>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</si>
  <si>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</si>
  <si>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</si>
  <si>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</si>
  <si>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</si>
  <si>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</si>
  <si>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</si>
  <si>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</si>
  <si>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</si>
  <si>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</si>
  <si>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</si>
  <si>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</si>
  <si>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</si>
  <si>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</si>
  <si>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</si>
  <si>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</si>
  <si>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</si>
  <si>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</si>
  <si>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</si>
  <si>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</si>
  <si>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</si>
  <si>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</si>
  <si>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</si>
  <si>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</si>
  <si>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</si>
  <si>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</si>
  <si>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</si>
  <si>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</si>
  <si>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</si>
  <si>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</si>
  <si>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</si>
  <si>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</si>
  <si>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</si>
  <si>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</si>
  <si>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</si>
  <si>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</si>
  <si>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</si>
  <si>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</si>
  <si>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</si>
  <si>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</si>
  <si>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</si>
  <si>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</si>
  <si>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</si>
  <si>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</si>
  <si>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</si>
  <si>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</si>
  <si>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</si>
  <si>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</si>
  <si>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</si>
  <si>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</si>
  <si>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</si>
  <si>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</si>
  <si>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</si>
  <si>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</si>
  <si>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</si>
  <si>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</si>
  <si>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</si>
  <si>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</si>
  <si>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</si>
  <si>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</si>
  <si>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</si>
  <si>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</si>
  <si>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</si>
  <si>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</si>
  <si>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</si>
  <si>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</si>
  <si>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</si>
  <si>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</si>
  <si>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</si>
  <si>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</si>
  <si>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</si>
  <si>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</si>
  <si>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</si>
  <si>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</si>
  <si>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</si>
  <si>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</si>
  <si>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</si>
  <si>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</si>
  <si>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</si>
  <si>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</si>
  <si>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</si>
  <si>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</si>
  <si>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</si>
  <si>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</si>
  <si>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</si>
  <si>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</si>
  <si>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</si>
  <si>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</si>
  <si>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</si>
  <si>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</si>
  <si>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</si>
  <si>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</si>
  <si>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</si>
  <si>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</si>
  <si>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</si>
  <si>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</si>
  <si>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</si>
  <si>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</si>
  <si>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</si>
  <si>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</si>
  <si>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</si>
  <si>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</si>
  <si>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</si>
  <si>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</si>
  <si>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</si>
  <si>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</si>
  <si>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</si>
  <si>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</si>
  <si>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</si>
  <si>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</si>
  <si>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</si>
  <si>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</si>
  <si>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</si>
  <si>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</si>
  <si>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</si>
  <si>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</si>
  <si>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</si>
  <si>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</si>
  <si>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</si>
  <si>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</si>
  <si>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</si>
  <si>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</si>
  <si>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</si>
  <si>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</si>
  <si>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</si>
  <si>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</si>
  <si>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</si>
  <si>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</si>
  <si>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</si>
  <si>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</si>
  <si>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</si>
  <si>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</si>
  <si>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</si>
  <si>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</si>
  <si>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</si>
  <si>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</si>
  <si>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</si>
  <si>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</si>
  <si>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</si>
  <si>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</si>
  <si>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</si>
  <si>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</si>
  <si>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</si>
  <si>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</si>
  <si>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</si>
  <si>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</si>
  <si>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</si>
  <si>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</si>
  <si>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</si>
  <si>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</si>
  <si>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</si>
  <si>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</si>
  <si>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</si>
  <si>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</si>
  <si>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</si>
  <si>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</si>
  <si>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</si>
  <si>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</si>
  <si>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</si>
  <si>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</si>
  <si>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</si>
  <si>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</si>
  <si>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</si>
  <si>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</si>
  <si>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</si>
  <si>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</si>
  <si>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</si>
  <si>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</si>
  <si>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</si>
  <si>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</si>
  <si>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</si>
  <si>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</si>
  <si>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</si>
  <si>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</si>
  <si>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</si>
  <si>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</si>
  <si>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</si>
  <si>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</si>
  <si>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</si>
  <si>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</si>
  <si>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</si>
  <si>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</si>
  <si>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</si>
  <si>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</si>
  <si>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</si>
  <si>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</si>
  <si>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</si>
  <si>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</si>
  <si>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</si>
  <si>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</si>
  <si>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</si>
  <si>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</si>
  <si>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</si>
  <si>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</si>
  <si>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</si>
  <si>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</si>
  <si>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</si>
  <si>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</si>
  <si>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</si>
  <si>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</si>
  <si>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</si>
  <si>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</si>
  <si>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</si>
  <si>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</si>
  <si>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</si>
  <si>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</si>
  <si>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</si>
  <si>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</si>
  <si>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</si>
  <si>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</si>
  <si>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</si>
  <si>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</si>
  <si>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</si>
  <si>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</si>
  <si>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</si>
  <si>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</si>
  <si>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</si>
  <si>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</si>
  <si>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</si>
  <si>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</si>
  <si>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</si>
  <si>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</si>
  <si>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</si>
  <si>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</si>
  <si>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</si>
  <si>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</si>
  <si>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</si>
  <si>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</si>
  <si>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</si>
  <si>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</si>
  <si>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</si>
  <si>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</si>
  <si>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</si>
  <si>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</si>
  <si>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</si>
  <si>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</si>
  <si>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</si>
  <si>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</si>
  <si>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</si>
  <si>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</si>
  <si>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</si>
  <si>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</si>
  <si>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</si>
  <si>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</si>
  <si>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</si>
  <si>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</si>
  <si>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</si>
  <si>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</si>
  <si>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</si>
  <si>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</si>
  <si>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</si>
  <si>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</si>
  <si>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</si>
  <si>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</si>
  <si>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</si>
  <si>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</si>
  <si>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</si>
  <si>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</si>
  <si>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</si>
  <si>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</si>
  <si>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</si>
  <si>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</si>
  <si>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</si>
  <si>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</si>
  <si>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</si>
  <si>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</si>
  <si>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</si>
  <si>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</si>
  <si>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</si>
  <si>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</si>
  <si>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</si>
  <si>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</si>
  <si>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</si>
  <si>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</si>
  <si>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</si>
  <si>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</si>
  <si>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</si>
  <si>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</si>
  <si>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</si>
  <si>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</si>
  <si>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</si>
  <si>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</si>
  <si>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</si>
  <si>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</si>
  <si>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</si>
  <si>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</si>
  <si>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</si>
  <si>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</si>
  <si>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</si>
  <si>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</si>
  <si>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</si>
  <si>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</si>
  <si>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</si>
  <si>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</si>
  <si>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</si>
  <si>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</si>
  <si>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</si>
  <si>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</si>
  <si>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</si>
  <si>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</si>
  <si>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</si>
  <si>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</si>
  <si>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</si>
  <si>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</si>
  <si>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</si>
  <si>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</si>
  <si>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</si>
  <si>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</si>
  <si>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</si>
  <si>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</si>
  <si>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</si>
  <si>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</si>
  <si>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</si>
  <si>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</si>
  <si>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</si>
  <si>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</si>
  <si>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</si>
  <si>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</si>
  <si>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</si>
  <si>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</si>
  <si>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</si>
  <si>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</si>
  <si>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</si>
  <si>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</si>
  <si>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</si>
  <si>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</si>
  <si>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</si>
  <si>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</si>
  <si>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</si>
  <si>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</si>
  <si>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</si>
  <si>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</si>
  <si>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</si>
  <si>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</si>
  <si>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</si>
  <si>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</si>
  <si>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</si>
  <si>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</si>
  <si>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</si>
  <si>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</si>
  <si>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</si>
  <si>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</si>
  <si>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</si>
  <si>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</si>
  <si>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</si>
  <si>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</si>
  <si>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</si>
  <si>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</si>
  <si>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</si>
  <si>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</si>
  <si>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</si>
  <si>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</si>
  <si>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</si>
  <si>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</si>
  <si>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</si>
  <si>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</si>
  <si>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</si>
  <si>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</si>
  <si>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</si>
  <si>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</si>
  <si>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</si>
  <si>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</si>
  <si>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</si>
  <si>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</si>
  <si>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</si>
  <si>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</si>
  <si>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</si>
  <si>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</si>
  <si>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</si>
  <si>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</si>
  <si>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</si>
  <si>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</si>
  <si>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</si>
  <si>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</si>
  <si>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</si>
  <si>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</si>
  <si>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</si>
  <si>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</si>
  <si>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</si>
  <si>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</si>
  <si>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</si>
  <si>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</si>
  <si>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</si>
  <si>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</si>
  <si>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</si>
  <si>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</si>
  <si>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</si>
  <si>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</si>
  <si>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</si>
  <si>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</si>
  <si>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</si>
  <si>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</si>
  <si>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</si>
  <si>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</si>
  <si>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</si>
  <si>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</si>
  <si>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</si>
  <si>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</si>
  <si>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</si>
  <si>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</si>
  <si>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</si>
  <si>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</si>
  <si>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</si>
  <si>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</si>
  <si>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</si>
  <si>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</si>
  <si>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</si>
  <si>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</si>
  <si>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</si>
  <si>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</si>
  <si>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</si>
  <si>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</si>
  <si>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</si>
  <si>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</si>
  <si>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</si>
  <si>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</si>
  <si>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</si>
  <si>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</si>
  <si>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</si>
  <si>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</si>
  <si>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</si>
  <si>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</si>
  <si>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</si>
  <si>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</si>
  <si>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</si>
  <si>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</si>
  <si>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</si>
  <si>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</si>
  <si>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</si>
  <si>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</si>
  <si>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</si>
  <si>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</si>
  <si>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</si>
  <si>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</si>
  <si>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</si>
  <si>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</si>
  <si>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</si>
  <si>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</si>
  <si>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</si>
  <si>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</si>
  <si>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</si>
  <si>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</si>
  <si>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</si>
  <si>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</si>
  <si>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</si>
  <si>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</si>
  <si>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</si>
  <si>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</si>
  <si>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</si>
  <si>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</si>
  <si>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</si>
  <si>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</si>
  <si>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</si>
  <si>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</si>
  <si>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</si>
  <si>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</si>
  <si>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</si>
  <si>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</si>
  <si>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</si>
  <si>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</si>
  <si>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</si>
  <si>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</si>
  <si>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</si>
  <si>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</si>
  <si>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</si>
  <si>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</si>
  <si>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</si>
  <si>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</si>
  <si>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</si>
  <si>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</si>
  <si>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</si>
  <si>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</si>
  <si>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</si>
  <si>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</si>
  <si>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</si>
  <si>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</si>
  <si>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</si>
  <si>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</si>
  <si>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</si>
  <si>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</si>
  <si>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</si>
  <si>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</si>
  <si>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</si>
  <si>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</si>
  <si>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</si>
  <si>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</si>
  <si>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</si>
  <si>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</si>
  <si>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</si>
  <si>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</si>
  <si>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</si>
  <si>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</si>
  <si>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</si>
  <si>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</si>
  <si>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</si>
  <si>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</si>
  <si>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</si>
  <si>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</si>
  <si>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</si>
  <si>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</si>
  <si>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</si>
  <si>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</si>
  <si>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</si>
  <si>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</si>
  <si>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</si>
  <si>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</si>
  <si>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</si>
  <si>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</si>
  <si>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</si>
  <si>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</si>
  <si>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</si>
  <si>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</si>
  <si>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</si>
  <si>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</si>
  <si>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</si>
  <si>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</si>
  <si>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</si>
  <si>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</si>
  <si>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</si>
  <si>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</si>
  <si>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</si>
  <si>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</si>
  <si>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</si>
  <si>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</si>
  <si>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</si>
  <si>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</si>
  <si>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</si>
  <si>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</si>
  <si>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</si>
  <si>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</si>
  <si>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</si>
  <si>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</si>
  <si>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</si>
  <si>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</si>
  <si>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</si>
  <si>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</si>
  <si>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</si>
  <si>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</si>
  <si>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</si>
  <si>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</si>
  <si>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</si>
  <si>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</si>
  <si>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</si>
  <si>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</si>
  <si>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</si>
  <si>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</si>
  <si>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</si>
  <si>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</si>
  <si>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</si>
  <si>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</si>
  <si>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</si>
  <si>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</si>
  <si>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</si>
  <si>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</si>
  <si>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</si>
  <si>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</si>
  <si>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</si>
  <si>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</si>
  <si>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</si>
  <si>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</si>
  <si>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</si>
  <si>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</si>
  <si>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</si>
  <si>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</si>
  <si>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</si>
  <si>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</si>
  <si>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</si>
  <si>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</si>
  <si>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</si>
  <si>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</si>
  <si>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</si>
  <si>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</si>
  <si>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</si>
  <si>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</si>
  <si>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</si>
  <si>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</si>
  <si>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</si>
  <si>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</si>
  <si>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</si>
  <si>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</si>
  <si>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</si>
  <si>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</si>
  <si>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</si>
  <si>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</si>
  <si>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</si>
  <si>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</si>
  <si>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</si>
  <si>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</si>
  <si>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</si>
  <si>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</si>
  <si>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</si>
  <si>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</si>
  <si>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</si>
  <si>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</si>
  <si>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</si>
  <si>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</si>
  <si>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</si>
  <si>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</si>
  <si>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</si>
  <si>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</si>
  <si>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</si>
  <si>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</si>
  <si>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</si>
  <si>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</si>
  <si>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</si>
  <si>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</si>
  <si>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</si>
  <si>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</si>
  <si>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</si>
  <si>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</si>
  <si>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</si>
  <si>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</si>
  <si>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</si>
  <si>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</si>
  <si>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</si>
  <si>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</si>
  <si>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</si>
  <si>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</si>
  <si>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</si>
  <si>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</si>
  <si>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</si>
  <si>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</si>
  <si>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</si>
  <si>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</si>
  <si>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</si>
  <si>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</si>
  <si>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</si>
  <si>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</si>
  <si>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</si>
  <si>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</si>
  <si>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</si>
  <si>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</si>
  <si>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</si>
  <si>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</si>
  <si>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</si>
  <si>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</si>
  <si>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</si>
  <si>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</si>
  <si>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</si>
  <si>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</si>
  <si>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</si>
  <si>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</si>
  <si>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</si>
  <si>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</si>
  <si>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</si>
  <si>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</si>
  <si>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</si>
  <si>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</si>
  <si>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</si>
  <si>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</si>
  <si>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</si>
  <si>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</si>
  <si>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</si>
  <si>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</si>
  <si>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</si>
  <si>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</si>
  <si>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</si>
  <si>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</si>
  <si>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</si>
  <si>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</si>
  <si>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</si>
  <si>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</si>
  <si>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</si>
  <si>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</si>
  <si>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</si>
  <si>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</si>
  <si>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</si>
  <si>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</si>
  <si>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</si>
  <si>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</si>
  <si>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</si>
  <si>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</si>
  <si>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</si>
  <si>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</si>
  <si>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</si>
  <si>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</si>
  <si>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</si>
  <si>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</si>
  <si>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</si>
  <si>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</si>
  <si>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</si>
  <si>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</si>
  <si>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</si>
  <si>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</si>
  <si>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</si>
  <si>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</si>
  <si>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</si>
  <si>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</si>
  <si>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</si>
  <si>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</si>
  <si>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</si>
  <si>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</si>
  <si>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</si>
  <si>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</si>
  <si>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</si>
  <si>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</si>
  <si>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</si>
  <si>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</si>
  <si>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</si>
  <si>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</si>
  <si>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</si>
  <si>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</si>
  <si>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</si>
  <si>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</si>
  <si>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</si>
  <si>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</si>
  <si>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</si>
  <si>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</si>
  <si>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</si>
  <si>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</si>
  <si>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</si>
  <si>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</si>
  <si>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</si>
  <si>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</si>
  <si>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</si>
  <si>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</si>
  <si>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</si>
  <si>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</si>
  <si>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</si>
  <si>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</si>
  <si>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</si>
  <si>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</si>
  <si>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</si>
  <si>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</si>
  <si>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</si>
  <si>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</si>
  <si>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</si>
  <si>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</si>
  <si>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</si>
  <si>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</si>
  <si>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</si>
  <si>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</si>
  <si>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</si>
  <si>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</si>
  <si>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</si>
  <si>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</si>
  <si>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</si>
  <si>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</si>
  <si>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</si>
  <si>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</si>
  <si>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</si>
  <si>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</si>
  <si>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</si>
  <si>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</si>
  <si>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</si>
  <si>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</si>
  <si>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</si>
  <si>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</si>
  <si>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</si>
  <si>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</si>
  <si>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</si>
  <si>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</si>
  <si>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</si>
  <si>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</si>
  <si>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</si>
  <si>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</si>
  <si>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</si>
  <si>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</si>
  <si>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</si>
  <si>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</si>
  <si>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</si>
  <si>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</si>
  <si>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</si>
  <si>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</si>
  <si>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</si>
  <si>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</si>
  <si>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</si>
  <si>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</si>
  <si>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</si>
  <si>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</si>
  <si>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</si>
  <si>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</si>
  <si>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</si>
  <si>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</si>
  <si>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</si>
  <si>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</si>
  <si>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</si>
  <si>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</si>
  <si>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</si>
  <si>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</si>
  <si>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</si>
  <si>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</si>
  <si>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</si>
  <si>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</si>
  <si>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</si>
  <si>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</si>
  <si>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</si>
  <si>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</si>
  <si>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</si>
  <si>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</si>
  <si>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</si>
  <si>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</si>
  <si>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</si>
  <si>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</si>
  <si>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</si>
  <si>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</si>
  <si>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</si>
  <si>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</si>
  <si>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</si>
  <si>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</si>
  <si>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</si>
  <si>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</si>
  <si>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</si>
  <si>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</si>
  <si>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</si>
  <si>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</si>
  <si>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</si>
  <si>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</si>
  <si>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</si>
  <si>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</si>
  <si>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</si>
  <si>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</si>
  <si>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</si>
  <si>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</si>
  <si>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</si>
  <si>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</si>
  <si>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</si>
  <si>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</si>
  <si>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</si>
  <si>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</si>
  <si>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</si>
  <si>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</si>
  <si>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</si>
  <si>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</si>
  <si>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</si>
  <si>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</si>
  <si>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</si>
  <si>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</si>
  <si>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</si>
  <si>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</si>
  <si>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</si>
  <si>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</si>
  <si>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</si>
  <si>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</si>
  <si>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</si>
  <si>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</si>
  <si>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</si>
  <si>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</si>
  <si>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</si>
  <si>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</si>
  <si>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</si>
  <si>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</si>
  <si>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</si>
  <si>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</si>
  <si>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</si>
  <si>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</si>
  <si>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</si>
  <si>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</si>
  <si>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</si>
  <si>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</si>
  <si>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</si>
  <si>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</si>
  <si>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</si>
  <si>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</si>
  <si>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</si>
  <si>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</si>
  <si>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</si>
  <si>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</si>
  <si>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</si>
  <si>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</si>
  <si>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</si>
  <si>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</si>
  <si>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</si>
  <si>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</si>
  <si>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</si>
  <si>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</si>
  <si>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</si>
  <si>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</si>
  <si>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</si>
  <si>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</si>
  <si>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</si>
  <si>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</si>
  <si>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</si>
  <si>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</si>
  <si>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</si>
  <si>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</si>
  <si>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</si>
  <si>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</si>
  <si>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</si>
  <si>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</si>
  <si>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</si>
  <si>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</si>
  <si>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</si>
  <si>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</si>
  <si>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</si>
  <si>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</si>
  <si>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</si>
  <si>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</si>
  <si>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</si>
  <si>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</si>
  <si>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</si>
  <si>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</si>
  <si>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</si>
  <si>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</si>
  <si>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</si>
  <si>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</si>
  <si>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</si>
  <si>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</si>
  <si>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</si>
  <si>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</si>
  <si>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</si>
  <si>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</si>
  <si>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</si>
  <si>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</si>
  <si>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</si>
  <si>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</si>
  <si>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</si>
  <si>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</si>
  <si>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</si>
  <si>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</si>
  <si>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</si>
  <si>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</si>
  <si>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</si>
  <si>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</si>
  <si>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</si>
  <si>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</si>
  <si>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</si>
  <si>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</si>
  <si>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</si>
  <si>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</si>
  <si>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</si>
  <si>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</si>
  <si>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</si>
  <si>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</si>
  <si>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</si>
  <si>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</si>
  <si>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</si>
  <si>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</si>
  <si>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</si>
  <si>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</si>
  <si>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</si>
  <si>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</si>
  <si>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</si>
  <si>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</si>
  <si>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</si>
  <si>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</si>
  <si>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</si>
  <si>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</si>
  <si>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</si>
  <si>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</si>
  <si>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</si>
  <si>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</si>
  <si>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</si>
  <si>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</si>
  <si>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</si>
  <si>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</si>
  <si>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</si>
  <si>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</si>
  <si>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</si>
  <si>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</si>
  <si>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</si>
  <si>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</si>
  <si>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</si>
  <si>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</si>
  <si>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</si>
  <si>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</si>
  <si>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</si>
  <si>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</si>
  <si>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</si>
  <si>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</si>
  <si>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</si>
  <si>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</si>
  <si>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</si>
  <si>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</si>
  <si>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</si>
  <si>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</si>
  <si>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</si>
  <si>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</si>
  <si>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</si>
  <si>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</si>
  <si>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</si>
  <si>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</si>
  <si>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</si>
  <si>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</si>
  <si>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</si>
  <si>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</si>
  <si>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</si>
  <si>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</si>
  <si>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</si>
  <si>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</si>
  <si>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</si>
  <si>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</si>
  <si>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</si>
  <si>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</si>
  <si>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</si>
  <si>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</si>
  <si>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</si>
  <si>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</si>
  <si>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</si>
  <si>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</si>
  <si>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</si>
  <si>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</si>
  <si>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</si>
  <si>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</si>
  <si>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</si>
  <si>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</si>
  <si>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</si>
  <si>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</si>
  <si>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</si>
  <si>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</si>
  <si>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</si>
  <si>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</si>
  <si>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</si>
  <si>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</si>
  <si>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</si>
  <si>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</si>
  <si>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</si>
  <si>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</si>
  <si>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</si>
  <si>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</si>
  <si>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</si>
  <si>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</si>
  <si>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</si>
  <si>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</si>
  <si>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</si>
  <si>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</si>
  <si>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</si>
  <si>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</si>
  <si>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</si>
  <si>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</si>
  <si>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</si>
  <si>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</si>
  <si>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</si>
  <si>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</si>
  <si>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</si>
  <si>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</si>
  <si>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</si>
  <si>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</si>
  <si>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</si>
  <si>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</si>
  <si>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</si>
  <si>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</si>
  <si>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</si>
  <si>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</si>
  <si>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</si>
  <si>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</si>
  <si>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</si>
  <si>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</si>
  <si>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</si>
  <si>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</si>
  <si>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</si>
  <si>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</si>
  <si>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</si>
  <si>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</si>
  <si>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</si>
  <si>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</si>
  <si>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</si>
  <si>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</si>
  <si>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</si>
  <si>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</si>
  <si>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</si>
  <si>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</si>
  <si>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</si>
  <si>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</si>
  <si>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</si>
  <si>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</si>
  <si>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</si>
  <si>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</si>
  <si>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</si>
  <si>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</si>
  <si>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</si>
  <si>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</si>
  <si>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</si>
  <si>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</si>
  <si>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</si>
  <si>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</si>
  <si>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</si>
  <si>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</si>
  <si>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</si>
  <si>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</si>
  <si>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</si>
  <si>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</si>
  <si>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</si>
  <si>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</si>
  <si>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</si>
  <si>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</si>
  <si>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</si>
  <si>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</si>
  <si>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</si>
  <si>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</si>
  <si>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</si>
  <si>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</si>
  <si>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</si>
  <si>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</si>
  <si>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</si>
  <si>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</si>
  <si>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</si>
  <si>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</si>
  <si>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</si>
  <si>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</si>
  <si>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</si>
  <si>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</si>
  <si>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</si>
  <si>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</si>
  <si>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</si>
  <si>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</si>
  <si>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</si>
  <si>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</si>
  <si>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</si>
  <si>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</si>
  <si>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</si>
  <si>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</si>
  <si>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</si>
  <si>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</si>
  <si>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</si>
  <si>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</si>
  <si>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</si>
  <si>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</si>
  <si>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</si>
  <si>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</si>
  <si>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</si>
  <si>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</si>
  <si>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</si>
  <si>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</si>
  <si>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</si>
  <si>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</si>
  <si>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</si>
  <si>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</si>
  <si>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</si>
  <si>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</si>
  <si>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</si>
  <si>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</si>
  <si>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</si>
  <si>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</si>
  <si>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</si>
  <si>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</si>
  <si>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</si>
  <si>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</si>
  <si>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</si>
  <si>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</si>
  <si>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</si>
  <si>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</si>
  <si>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</si>
  <si>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</si>
  <si>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</si>
  <si>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</si>
  <si>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</si>
  <si>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</si>
  <si>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</si>
  <si>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</si>
  <si>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</si>
  <si>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</si>
  <si>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</si>
  <si>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</si>
  <si>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</si>
  <si>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</si>
  <si>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</si>
  <si>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</si>
  <si>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</si>
  <si>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</si>
  <si>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</si>
  <si>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</si>
  <si>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</si>
  <si>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</si>
  <si>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</si>
  <si>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</si>
  <si>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</si>
  <si>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</si>
  <si>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</si>
  <si>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</si>
  <si>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</si>
  <si>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</si>
  <si>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</si>
  <si>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</si>
  <si>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</si>
  <si>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</si>
  <si>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</si>
  <si>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</si>
  <si>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</si>
  <si>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</si>
  <si>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</si>
  <si>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</si>
  <si>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</si>
  <si>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</si>
  <si>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</si>
  <si>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</si>
  <si>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</si>
  <si>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</si>
  <si>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</si>
  <si>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</si>
  <si>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</si>
  <si>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</si>
  <si>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</si>
  <si>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</si>
  <si>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</si>
  <si>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</si>
  <si>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</si>
  <si>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</si>
  <si>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</si>
  <si>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</si>
  <si>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</si>
  <si>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</si>
  <si>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</si>
  <si>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</si>
  <si>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</si>
  <si>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</si>
  <si>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</si>
  <si>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</si>
  <si>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</si>
  <si>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</si>
  <si>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</si>
  <si>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</si>
  <si>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</si>
  <si>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</si>
  <si>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</si>
  <si>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</si>
  <si>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</si>
  <si>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</si>
  <si>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</si>
  <si>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</si>
  <si>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</si>
  <si>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</si>
  <si>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</si>
  <si>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</si>
  <si>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</si>
  <si>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</si>
  <si>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</si>
  <si>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</si>
  <si>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</si>
  <si>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</si>
  <si>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</si>
  <si>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</si>
  <si>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</si>
  <si>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</si>
  <si>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</si>
  <si>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</si>
  <si>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</si>
  <si>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</si>
  <si>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</si>
  <si>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</si>
  <si>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</si>
  <si>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</si>
  <si>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</si>
  <si>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</si>
  <si>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</si>
  <si>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</si>
  <si>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</si>
  <si>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</si>
  <si>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</si>
  <si>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</si>
  <si>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</si>
  <si>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</si>
  <si>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</si>
  <si>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</si>
  <si>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</si>
  <si>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</si>
  <si>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</si>
  <si>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</si>
  <si>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</si>
  <si>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</si>
  <si>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</si>
  <si>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</si>
  <si>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</si>
  <si>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</si>
  <si>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</si>
  <si>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</si>
  <si>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</si>
  <si>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</si>
  <si>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</si>
  <si>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</si>
  <si>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</si>
  <si>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</si>
  <si>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</si>
  <si>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</si>
  <si>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</si>
  <si>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</si>
  <si>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</si>
  <si>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</si>
  <si>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</si>
  <si>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</si>
  <si>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</si>
  <si>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</si>
  <si>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</si>
  <si>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</si>
  <si>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</si>
  <si>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</si>
  <si>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</si>
  <si>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</si>
  <si>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</si>
  <si>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</si>
  <si>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</si>
  <si>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</si>
  <si>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</si>
  <si>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</si>
  <si>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</si>
  <si>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</si>
  <si>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</si>
  <si>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</si>
  <si>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</si>
  <si>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</si>
  <si>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</si>
  <si>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</si>
  <si>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</si>
  <si>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</si>
  <si>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</si>
  <si>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</si>
  <si>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</si>
  <si>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</si>
  <si>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</si>
  <si>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</si>
  <si>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</si>
  <si>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</si>
  <si>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</si>
  <si>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</si>
  <si>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</si>
  <si>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</si>
  <si>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</si>
  <si>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</si>
  <si>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</si>
  <si>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</si>
  <si>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</si>
  <si>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</si>
  <si>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</si>
  <si>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</si>
  <si>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</si>
  <si>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</si>
  <si>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</si>
  <si>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</si>
  <si>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</si>
  <si>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</si>
  <si>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</si>
  <si>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</si>
  <si>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</si>
  <si>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</si>
  <si>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</si>
  <si>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</si>
  <si>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</si>
  <si>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</si>
  <si>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</si>
  <si>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</si>
  <si>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</si>
  <si>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</si>
  <si>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</si>
  <si>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</si>
  <si>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</si>
  <si>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</si>
  <si>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</si>
  <si>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</si>
  <si>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</si>
  <si>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</si>
  <si>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</si>
  <si>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</si>
  <si>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</si>
  <si>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</si>
  <si>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</si>
  <si>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</si>
  <si>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</si>
  <si>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</si>
  <si>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</si>
  <si>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</si>
  <si>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</si>
  <si>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</si>
  <si>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</si>
  <si>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</si>
  <si>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</si>
  <si>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</si>
  <si>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</si>
  <si>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</si>
  <si>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</si>
  <si>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</si>
  <si>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</si>
  <si>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</si>
  <si>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</si>
  <si>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</si>
  <si>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</si>
  <si>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</si>
  <si>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</si>
  <si>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</si>
  <si>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</si>
  <si>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</si>
  <si>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</si>
  <si>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</si>
  <si>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</si>
  <si>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</si>
  <si>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</si>
  <si>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</si>
  <si>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</si>
  <si>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</si>
  <si>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</si>
  <si>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</si>
  <si>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</si>
  <si>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</si>
  <si>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</si>
  <si>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</si>
  <si>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</si>
  <si>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</si>
  <si>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</si>
  <si>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</si>
  <si>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</si>
  <si>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</si>
  <si>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</si>
  <si>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</si>
  <si>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</si>
  <si>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</si>
  <si>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</si>
  <si>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</si>
  <si>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</si>
  <si>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</si>
  <si>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</si>
  <si>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</si>
  <si>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</si>
  <si>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</si>
  <si>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</si>
  <si>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</si>
  <si>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</si>
  <si>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</si>
  <si>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</si>
  <si>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</si>
  <si>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</si>
  <si>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</si>
  <si>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</si>
  <si>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</si>
  <si>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</si>
  <si>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</si>
  <si>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</si>
  <si>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</si>
  <si>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</si>
  <si>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</si>
  <si>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</si>
  <si>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</si>
  <si>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</si>
  <si>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</si>
  <si>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</si>
  <si>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</si>
  <si>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</si>
  <si>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</si>
  <si>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</si>
  <si>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</si>
  <si>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</si>
  <si>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</si>
  <si>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</si>
  <si>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</si>
  <si>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</si>
  <si>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</si>
  <si>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</si>
  <si>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</si>
  <si>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</si>
  <si>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</si>
  <si>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</si>
  <si>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</si>
  <si>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</si>
  <si>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</si>
  <si>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</si>
  <si>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</si>
  <si>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</si>
  <si>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</si>
  <si>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</si>
  <si>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</si>
  <si>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</si>
  <si>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</si>
  <si>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</si>
  <si>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</si>
  <si>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</si>
  <si>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</si>
  <si>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</si>
  <si>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</si>
  <si>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</si>
  <si>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</si>
  <si>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</si>
  <si>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</si>
  <si>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</si>
  <si>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</si>
  <si>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</si>
  <si>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</si>
  <si>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</si>
  <si>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</si>
  <si>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</si>
  <si>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</si>
  <si>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</si>
  <si>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</si>
  <si>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</si>
  <si>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</si>
  <si>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</si>
  <si>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</si>
  <si>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</si>
  <si>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</si>
  <si>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</si>
  <si>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</si>
  <si>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</si>
  <si>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</si>
  <si>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</si>
  <si>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</si>
  <si>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</si>
  <si>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</si>
  <si>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</si>
  <si>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</si>
  <si>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</si>
  <si>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</si>
  <si>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</si>
  <si>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</si>
  <si>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</si>
  <si>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</si>
  <si>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</si>
  <si>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</si>
  <si>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</si>
  <si>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</si>
  <si>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</si>
  <si>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</si>
  <si>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</si>
  <si>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</si>
  <si>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</si>
  <si>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</si>
  <si>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</si>
  <si>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</si>
  <si>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</si>
  <si>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</si>
  <si>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</si>
  <si>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</si>
  <si>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</si>
  <si>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</si>
  <si>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</si>
  <si>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</si>
  <si>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</si>
  <si>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</si>
  <si>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</si>
  <si>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</si>
  <si>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</si>
  <si>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</si>
  <si>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</si>
  <si>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</si>
  <si>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</si>
  <si>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</si>
  <si>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</si>
  <si>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</si>
  <si>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</si>
  <si>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</si>
  <si>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</si>
  <si>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</si>
  <si>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</si>
  <si>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</si>
  <si>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</si>
  <si>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</si>
  <si>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</si>
  <si>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</si>
  <si>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</si>
  <si>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</si>
  <si>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</si>
  <si>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</si>
  <si>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</si>
  <si>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</si>
  <si>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</si>
  <si>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</si>
  <si>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</si>
  <si>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</si>
  <si>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</si>
  <si>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</si>
  <si>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</si>
  <si>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</si>
  <si>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</si>
  <si>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</si>
  <si>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</si>
  <si>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</si>
  <si>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</si>
  <si>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</si>
  <si>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</si>
  <si>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</si>
  <si>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</si>
  <si>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</si>
  <si>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</si>
  <si>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</si>
  <si>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</si>
  <si>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</si>
  <si>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</si>
  <si>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</si>
  <si>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</si>
  <si>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</si>
  <si>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</si>
  <si>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</si>
  <si>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</si>
  <si>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</si>
  <si>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</si>
  <si>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</si>
  <si>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</si>
  <si>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</si>
  <si>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</si>
  <si>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</si>
  <si>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</si>
  <si>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</si>
  <si>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</si>
  <si>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</si>
  <si>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</si>
  <si>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</si>
  <si>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</si>
  <si>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</si>
  <si>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</si>
  <si>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</si>
  <si>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</si>
  <si>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</si>
  <si>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</si>
  <si>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</si>
  <si>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</si>
  <si>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</si>
  <si>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</si>
  <si>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</si>
  <si>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</si>
  <si>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</si>
  <si>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</si>
  <si>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</si>
  <si>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</si>
  <si>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</si>
  <si>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</si>
  <si>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</si>
  <si>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</si>
  <si>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</si>
  <si>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</si>
  <si>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</si>
  <si>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</si>
  <si>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</si>
  <si>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</si>
  <si>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</si>
  <si>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</si>
  <si>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</si>
  <si>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</si>
  <si>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</si>
  <si>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</si>
  <si>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</si>
  <si>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</si>
  <si>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</si>
  <si>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</si>
  <si>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</si>
  <si>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</si>
  <si>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</si>
  <si>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</si>
  <si>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</si>
  <si>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</si>
  <si>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</si>
  <si>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</si>
  <si>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</si>
  <si>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</si>
  <si>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</si>
  <si>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</si>
  <si>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</si>
  <si>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</si>
  <si>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</si>
  <si>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</si>
  <si>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</si>
  <si>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</si>
  <si>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</si>
  <si>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</si>
  <si>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</si>
  <si>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</si>
  <si>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</si>
  <si>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</si>
  <si>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</si>
  <si>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</si>
  <si>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</si>
  <si>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</si>
  <si>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</si>
  <si>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</si>
  <si>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</si>
  <si>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</si>
  <si>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</si>
  <si>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</si>
  <si>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</si>
  <si>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</si>
  <si>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</si>
  <si>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</si>
  <si>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</si>
  <si>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</si>
  <si>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</si>
  <si>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</si>
  <si>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</si>
  <si>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</si>
  <si>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</si>
  <si>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</si>
  <si>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</si>
  <si>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</si>
  <si>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</si>
  <si>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</si>
  <si>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</si>
  <si>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</si>
  <si>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</si>
  <si>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</si>
  <si>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</si>
  <si>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</si>
  <si>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</si>
  <si>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</si>
  <si>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</si>
  <si>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</si>
  <si>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</si>
  <si>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</si>
  <si>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</si>
  <si>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</si>
  <si>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</si>
  <si>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</si>
  <si>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</si>
  <si>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</si>
  <si>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</si>
  <si>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</si>
  <si>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</si>
  <si>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</si>
  <si>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</si>
  <si>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</si>
  <si>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</si>
  <si>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</si>
  <si>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</si>
  <si>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</si>
  <si>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</si>
  <si>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</si>
  <si>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</si>
  <si>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</si>
  <si>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</si>
  <si>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</si>
  <si>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</si>
  <si>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</si>
  <si>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</si>
  <si>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</si>
  <si>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</si>
  <si>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</si>
  <si>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</si>
  <si>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</si>
  <si>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</si>
  <si>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</si>
  <si>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</si>
  <si>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</si>
  <si>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</si>
  <si>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</si>
  <si>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</si>
  <si>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</si>
  <si>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</si>
  <si>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</si>
  <si>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</si>
  <si>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</si>
  <si>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</si>
  <si>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</si>
  <si>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</si>
  <si>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</si>
  <si>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</si>
  <si>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</si>
  <si>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</si>
  <si>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</si>
  <si>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</si>
  <si>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</si>
  <si>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</si>
  <si>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</si>
  <si>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</si>
  <si>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</si>
  <si>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</si>
  <si>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</si>
  <si>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</si>
  <si>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</si>
  <si>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</si>
  <si>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</si>
  <si>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</si>
  <si>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</si>
  <si>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</si>
  <si>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</si>
  <si>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</si>
  <si>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</si>
  <si>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</si>
  <si>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</si>
  <si>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</si>
  <si>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</si>
  <si>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</si>
  <si>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</si>
  <si>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</si>
  <si>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</si>
  <si>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</si>
  <si>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</si>
  <si>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</si>
  <si>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</si>
  <si>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</si>
  <si>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</si>
  <si>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</si>
  <si>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</si>
  <si>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</si>
  <si>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</si>
  <si>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</si>
  <si>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</si>
  <si>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</si>
  <si>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</si>
  <si>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</si>
  <si>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</si>
  <si>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</si>
  <si>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</si>
  <si>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</si>
  <si>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</si>
  <si>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</si>
  <si>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</si>
  <si>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</si>
  <si>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</si>
  <si>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</si>
  <si>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</si>
  <si>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</si>
  <si>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</si>
  <si>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</si>
  <si>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</si>
  <si>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</si>
  <si>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</si>
  <si>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</si>
  <si>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</si>
  <si>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</si>
  <si>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</si>
  <si>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</si>
  <si>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</si>
  <si>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</si>
  <si>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</si>
  <si>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</si>
  <si>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</si>
  <si>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</si>
  <si>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</si>
  <si>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</si>
  <si>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</si>
  <si>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</si>
  <si>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</si>
  <si>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</si>
  <si>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</si>
  <si>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</si>
  <si>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</si>
  <si>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</si>
  <si>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</si>
  <si>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</si>
  <si>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</si>
  <si>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</si>
  <si>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</si>
  <si>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</si>
  <si>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</si>
  <si>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</si>
  <si>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</si>
  <si>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</si>
  <si>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</si>
  <si>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</si>
  <si>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</si>
  <si>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</si>
  <si>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</si>
  <si>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</si>
  <si>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</si>
  <si>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</si>
  <si>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</si>
  <si>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</si>
  <si>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</si>
  <si>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</si>
  <si>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</si>
  <si>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</si>
  <si>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</si>
  <si>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</si>
  <si>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</si>
  <si>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</si>
  <si>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</si>
  <si>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</si>
  <si>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</si>
  <si>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</si>
  <si>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</si>
  <si>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</si>
  <si>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</si>
  <si>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</si>
  <si>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</si>
  <si>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</si>
  <si>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</si>
  <si>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</si>
  <si>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</si>
  <si>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</si>
  <si>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</si>
  <si>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</si>
  <si>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</si>
  <si>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</si>
  <si>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</si>
  <si>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</si>
  <si>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</si>
  <si>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</si>
  <si>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</si>
  <si>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</si>
  <si>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</si>
  <si>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</si>
  <si>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</si>
  <si>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</si>
  <si>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</si>
  <si>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</si>
  <si>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</si>
  <si>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</si>
  <si>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</si>
  <si>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</si>
  <si>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</si>
  <si>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</si>
  <si>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</si>
  <si>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</si>
  <si>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</si>
  <si>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</si>
  <si>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</si>
  <si>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</si>
  <si>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</si>
  <si>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</si>
  <si>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</si>
  <si>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</si>
  <si>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</si>
  <si>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</si>
  <si>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</si>
  <si>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</si>
  <si>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</si>
  <si>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</si>
  <si>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</si>
  <si>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</si>
  <si>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</si>
  <si>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</si>
  <si>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</si>
  <si>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</si>
  <si>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</si>
  <si>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</si>
  <si>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</si>
  <si>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</si>
  <si>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</si>
  <si>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</si>
  <si>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</si>
  <si>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</si>
  <si>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</si>
  <si>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</si>
  <si>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</si>
  <si>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</si>
  <si>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</si>
  <si>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</si>
  <si>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</si>
  <si>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</si>
  <si>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</si>
  <si>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</si>
  <si>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</si>
  <si>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</si>
  <si>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</si>
  <si>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</si>
  <si>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</si>
  <si>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</si>
  <si>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</si>
  <si>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</si>
  <si>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</si>
  <si>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</si>
  <si>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</si>
  <si>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</si>
  <si>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</si>
  <si>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</si>
  <si>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</si>
  <si>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</si>
  <si>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</si>
  <si>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</si>
  <si>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</si>
  <si>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</si>
  <si>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</si>
  <si>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</si>
  <si>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</si>
  <si>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</si>
  <si>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</si>
  <si>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</si>
  <si>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</si>
  <si>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</si>
  <si>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</si>
  <si>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</si>
  <si>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</si>
  <si>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</si>
  <si>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</si>
  <si>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</si>
  <si>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</si>
  <si>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</si>
  <si>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</si>
  <si>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</si>
  <si>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</si>
  <si>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</si>
  <si>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</si>
  <si>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</si>
  <si>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</si>
  <si>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</si>
  <si>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</si>
  <si>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</si>
  <si>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</si>
  <si>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</si>
  <si>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</si>
  <si>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</si>
  <si>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</si>
  <si>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</si>
  <si>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</si>
  <si>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</si>
  <si>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</si>
  <si>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</si>
  <si>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</si>
  <si>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</si>
  <si>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</si>
  <si>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</si>
  <si>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</si>
  <si>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</si>
  <si>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</si>
  <si>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</si>
  <si>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</si>
  <si>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</si>
  <si>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</si>
  <si>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</si>
  <si>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</si>
  <si>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</si>
  <si>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</si>
  <si>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</si>
  <si>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</si>
  <si>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</si>
  <si>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</si>
  <si>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</si>
  <si>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</si>
  <si>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</si>
  <si>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</si>
  <si>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</si>
  <si>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</si>
  <si>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</si>
  <si>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</si>
  <si>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</si>
  <si>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</si>
  <si>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</si>
  <si>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</si>
  <si>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</si>
  <si>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</si>
  <si>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</si>
  <si>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</si>
  <si>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</si>
  <si>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</si>
  <si>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</si>
  <si>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</si>
  <si>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</si>
  <si>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</si>
  <si>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</si>
  <si>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</si>
  <si>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</si>
  <si>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</si>
  <si>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</si>
  <si>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</si>
  <si>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</si>
  <si>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</si>
  <si>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</si>
  <si>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</si>
  <si>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</si>
  <si>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</si>
  <si>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</si>
  <si>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</si>
  <si>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</si>
  <si>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</si>
  <si>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</si>
  <si>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</si>
  <si>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</si>
  <si>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</si>
  <si>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</si>
  <si>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</si>
  <si>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</si>
  <si>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</si>
  <si>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</si>
  <si>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</si>
  <si>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</si>
  <si>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</si>
  <si>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</si>
  <si>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</si>
  <si>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</si>
  <si>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</si>
  <si>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</si>
  <si>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</si>
  <si>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</si>
  <si>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</si>
  <si>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</si>
  <si>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</si>
  <si>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</si>
  <si>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</si>
  <si>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</si>
  <si>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</si>
  <si>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</si>
  <si>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</si>
  <si>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</si>
  <si>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</si>
  <si>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</si>
  <si>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</si>
  <si>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</si>
  <si>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</si>
  <si>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</si>
  <si>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</si>
  <si>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</si>
  <si>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</si>
  <si>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</si>
  <si>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</si>
  <si>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</si>
  <si>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</si>
  <si>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</si>
  <si>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</si>
  <si>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</si>
  <si>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</si>
  <si>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</si>
  <si>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</si>
  <si>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</si>
  <si>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</si>
  <si>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</si>
  <si>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</si>
  <si>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</si>
  <si>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</si>
  <si>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</si>
  <si>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</si>
  <si>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</si>
  <si>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</si>
  <si>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</si>
  <si>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</si>
  <si>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</si>
  <si>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</si>
  <si>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</si>
  <si>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</si>
  <si>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</si>
  <si>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</si>
  <si>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</si>
  <si>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</si>
  <si>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</si>
  <si>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</si>
  <si>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</si>
  <si>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</si>
  <si>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</si>
  <si>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</si>
  <si>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</si>
  <si>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</si>
  <si>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</si>
  <si>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</si>
  <si>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</si>
  <si>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</si>
  <si>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</si>
  <si>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</si>
  <si>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</si>
  <si>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</si>
  <si>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</si>
  <si>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</si>
  <si>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</si>
  <si>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</si>
  <si>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</si>
  <si>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</si>
  <si>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</si>
  <si>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</si>
  <si>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</si>
  <si>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</si>
  <si>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</si>
  <si>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</si>
  <si>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</si>
  <si>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</si>
  <si>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</si>
  <si>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</si>
  <si>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</si>
  <si>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</si>
  <si>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</si>
  <si>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</si>
  <si>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</si>
  <si>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</si>
  <si>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</si>
  <si>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</si>
  <si>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</si>
  <si>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</si>
  <si>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</si>
  <si>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</si>
  <si>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</si>
  <si>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</si>
  <si>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</si>
  <si>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</si>
  <si>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</si>
  <si>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</si>
  <si>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</si>
  <si>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</si>
  <si>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</si>
  <si>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</si>
  <si>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</si>
  <si>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</si>
  <si>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</si>
  <si>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</si>
  <si>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</si>
  <si>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</si>
  <si>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</si>
  <si>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</si>
  <si>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</si>
  <si>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</si>
  <si>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</si>
  <si>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</si>
  <si>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</si>
  <si>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</si>
  <si>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</si>
  <si>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</si>
  <si>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</si>
  <si>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</si>
  <si>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</si>
  <si>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</si>
  <si>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</si>
  <si>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</si>
  <si>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</si>
  <si>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</si>
  <si>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</si>
  <si>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</si>
  <si>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</si>
  <si>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</si>
  <si>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</si>
  <si>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</si>
  <si>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</si>
  <si>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</si>
  <si>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</si>
  <si>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</si>
  <si>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</si>
  <si>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</si>
  <si>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</si>
  <si>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</si>
  <si>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</si>
  <si>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</si>
  <si>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</si>
  <si>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</si>
  <si>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</si>
  <si>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</si>
  <si>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</si>
  <si>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</si>
  <si>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</si>
  <si>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</si>
  <si>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</si>
  <si>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</si>
  <si>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</si>
  <si>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</si>
  <si>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</si>
  <si>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</si>
  <si>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</si>
  <si>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</si>
  <si>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</si>
  <si>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</si>
  <si>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</si>
  <si>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</si>
  <si>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</si>
  <si>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</si>
  <si>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</si>
  <si>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</si>
  <si>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</si>
  <si>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</si>
  <si>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</si>
  <si>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</si>
  <si>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</si>
  <si>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</si>
  <si>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</si>
  <si>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</si>
  <si>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</si>
  <si>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</si>
  <si>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</si>
  <si>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</si>
  <si>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</si>
  <si>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</si>
  <si>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</si>
  <si>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</si>
  <si>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</si>
  <si>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</si>
  <si>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</si>
  <si>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</si>
  <si>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</si>
  <si>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</si>
  <si>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</si>
  <si>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</si>
  <si>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</si>
  <si>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</si>
  <si>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</si>
  <si>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</si>
  <si>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</si>
  <si>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</si>
  <si>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</si>
  <si>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</si>
  <si>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</si>
  <si>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</si>
  <si>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</si>
  <si>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</si>
  <si>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</si>
  <si>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</si>
  <si>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</si>
  <si>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</si>
  <si>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</si>
  <si>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</si>
  <si>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</si>
  <si>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</si>
  <si>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</si>
  <si>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</si>
  <si>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</si>
  <si>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</si>
  <si>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</si>
  <si>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</si>
  <si>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</si>
  <si>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</si>
  <si>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</si>
  <si>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</si>
  <si>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</si>
  <si>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</si>
  <si>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</si>
  <si>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</si>
  <si>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</si>
  <si>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</si>
  <si>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</si>
  <si>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</si>
  <si>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</si>
  <si>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</si>
  <si>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</si>
  <si>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</si>
  <si>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</si>
  <si>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</si>
  <si>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</si>
  <si>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</si>
  <si>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</si>
  <si>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</si>
  <si>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</si>
  <si>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</si>
  <si>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</si>
  <si>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</si>
  <si>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</si>
  <si>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</si>
  <si>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</si>
  <si>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</si>
  <si>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</si>
  <si>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</si>
  <si>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</si>
  <si>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</si>
  <si>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</si>
  <si>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</si>
  <si>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</si>
  <si>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</si>
  <si>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</si>
  <si>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</si>
  <si>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</si>
  <si>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</si>
  <si>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</si>
  <si>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</si>
  <si>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</si>
  <si>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</si>
  <si>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</si>
  <si>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</si>
  <si>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</si>
  <si>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</si>
  <si>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</si>
  <si>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</si>
  <si>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</si>
  <si>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</si>
  <si>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</si>
  <si>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</si>
  <si>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</si>
  <si>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</si>
  <si>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</si>
  <si>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</si>
  <si>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</si>
  <si>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</si>
  <si>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</si>
  <si>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</si>
  <si>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</si>
  <si>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</si>
  <si>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</si>
  <si>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</si>
  <si>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</si>
  <si>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</si>
  <si>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</si>
  <si>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</si>
  <si>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</si>
  <si>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</si>
  <si>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</si>
  <si>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</si>
  <si>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</si>
  <si>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</si>
  <si>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</si>
  <si>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</si>
  <si>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</si>
  <si>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</si>
  <si>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</si>
  <si>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</si>
  <si>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</si>
  <si>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</si>
  <si>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</si>
  <si>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</si>
  <si>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</si>
  <si>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</si>
  <si>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</si>
  <si>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</si>
  <si>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</si>
  <si>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</si>
  <si>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</si>
  <si>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</si>
  <si>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</si>
  <si>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</si>
  <si>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</si>
  <si>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</si>
  <si>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</si>
  <si>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</si>
  <si>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</si>
  <si>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</si>
  <si>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</si>
  <si>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</si>
  <si>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</si>
  <si>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</si>
  <si>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</si>
  <si>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</si>
  <si>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</si>
  <si>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</si>
  <si>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</si>
  <si>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</si>
  <si>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</si>
  <si>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</si>
  <si>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</si>
  <si>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</si>
  <si>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</si>
  <si>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</si>
  <si>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</si>
  <si>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</si>
  <si>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</si>
  <si>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</si>
  <si>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</si>
  <si>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</si>
  <si>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</si>
  <si>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</si>
  <si>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</si>
  <si>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</si>
  <si>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</si>
  <si>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</si>
  <si>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</si>
  <si>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</si>
  <si>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</si>
  <si>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</si>
  <si>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</si>
  <si>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</si>
  <si>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</si>
  <si>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</si>
  <si>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</si>
  <si>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</si>
  <si>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</si>
  <si>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</si>
  <si>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</si>
  <si>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</si>
  <si>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</si>
  <si>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</si>
  <si>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</si>
  <si>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</si>
  <si>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</si>
  <si>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</si>
  <si>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</si>
  <si>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</si>
  <si>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</si>
  <si>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</si>
  <si>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</si>
  <si>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</si>
  <si>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</si>
  <si>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</si>
  <si>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</si>
  <si>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</si>
  <si>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</si>
  <si>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</si>
  <si>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</si>
  <si>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</si>
  <si>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</si>
  <si>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</si>
  <si>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</si>
  <si>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</si>
  <si>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</si>
  <si>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</si>
  <si>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</si>
  <si>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</si>
  <si>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</si>
  <si>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</si>
  <si>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</si>
  <si>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</si>
  <si>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</si>
  <si>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</si>
  <si>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</si>
  <si>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</si>
  <si>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</si>
  <si>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</si>
  <si>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</si>
  <si>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</si>
  <si>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</si>
  <si>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</si>
  <si>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</si>
  <si>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</si>
  <si>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</si>
  <si>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</si>
  <si>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</si>
  <si>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</si>
  <si>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</si>
  <si>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</si>
  <si>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</si>
  <si>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</si>
  <si>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</si>
  <si>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</si>
  <si>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</si>
  <si>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</si>
  <si>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</si>
  <si>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</si>
  <si>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</si>
  <si>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</si>
  <si>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</si>
  <si>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</si>
  <si>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</si>
  <si>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</si>
  <si>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</si>
  <si>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</si>
  <si>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</si>
  <si>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</si>
  <si>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</si>
  <si>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</si>
  <si>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</si>
  <si>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</si>
  <si>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</si>
  <si>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</si>
  <si>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</si>
  <si>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</si>
  <si>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</si>
  <si>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</si>
  <si>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</si>
  <si>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</si>
  <si>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</si>
  <si>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</si>
  <si>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</si>
  <si>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</si>
  <si>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</si>
  <si>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</si>
  <si>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</si>
  <si>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</si>
  <si>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</si>
  <si>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</si>
  <si>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</si>
  <si>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</si>
  <si>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</si>
  <si>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</si>
  <si>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</si>
  <si>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</si>
  <si>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</si>
  <si>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</si>
  <si>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</si>
  <si>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</si>
  <si>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</si>
  <si>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</si>
  <si>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</si>
  <si>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</si>
  <si>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</si>
  <si>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</si>
  <si>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</si>
  <si>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</si>
  <si>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</si>
  <si>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</si>
  <si>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</si>
  <si>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</si>
  <si>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</si>
  <si>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</si>
  <si>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</si>
  <si>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</si>
  <si>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</si>
  <si>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</si>
  <si>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</si>
  <si>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</si>
  <si>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</si>
  <si>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</si>
  <si>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</si>
  <si>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</si>
  <si>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</si>
  <si>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</si>
  <si>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</si>
  <si>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</si>
  <si>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</si>
  <si>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</si>
  <si>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</si>
  <si>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</si>
  <si>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</si>
  <si>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</si>
  <si>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</si>
  <si>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</si>
  <si>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</si>
  <si>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</si>
  <si>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</si>
  <si>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</si>
  <si>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</si>
  <si>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</si>
  <si>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</si>
  <si>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</si>
  <si>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</si>
  <si>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</si>
  <si>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</si>
  <si>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</si>
  <si>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</si>
  <si>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</si>
  <si>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</si>
  <si>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</si>
  <si>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</si>
  <si>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</si>
  <si>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</si>
  <si>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</si>
  <si>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</si>
  <si>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</si>
  <si>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</si>
  <si>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</si>
  <si>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</si>
  <si>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</si>
  <si>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</si>
  <si>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</si>
  <si>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</si>
  <si>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</si>
  <si>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</si>
  <si>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</si>
  <si>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</si>
  <si>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</si>
  <si>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</si>
  <si>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</si>
  <si>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</si>
  <si>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</si>
  <si>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</si>
  <si>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</si>
  <si>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</si>
  <si>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</si>
  <si>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</si>
  <si>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</si>
  <si>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</si>
  <si>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</si>
  <si>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</si>
  <si>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</si>
  <si>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</si>
  <si>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</si>
  <si>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</si>
  <si>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</si>
  <si>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</si>
  <si>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</si>
  <si>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</si>
  <si>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</si>
  <si>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</si>
  <si>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</si>
  <si>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</si>
  <si>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</si>
  <si>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</si>
  <si>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</si>
  <si>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</si>
  <si>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</si>
  <si>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</si>
  <si>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</si>
  <si>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</si>
  <si>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</si>
  <si>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</si>
  <si>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</si>
  <si>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</si>
  <si>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</si>
  <si>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</si>
  <si>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</si>
  <si>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</si>
  <si>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</si>
  <si>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</si>
  <si>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</si>
  <si>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</si>
  <si>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</si>
  <si>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</si>
  <si>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</si>
  <si>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</si>
  <si>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</si>
  <si>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</si>
  <si>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</si>
  <si>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</si>
  <si>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</si>
  <si>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</si>
  <si>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</si>
  <si>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</si>
  <si>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</si>
  <si>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</si>
  <si>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</si>
  <si>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</si>
  <si>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</si>
  <si>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</si>
  <si>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</si>
  <si>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</si>
  <si>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</si>
  <si>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</si>
  <si>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</si>
  <si>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</si>
  <si>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</si>
  <si>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</si>
  <si>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</si>
  <si>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</si>
  <si>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</si>
  <si>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</si>
  <si>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</si>
  <si>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</si>
  <si>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</si>
  <si>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</si>
  <si>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</si>
  <si>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</si>
  <si>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</si>
  <si>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</si>
  <si>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</si>
  <si>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</si>
  <si>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</si>
  <si>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</si>
  <si>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</si>
  <si>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</si>
  <si>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</si>
  <si>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</si>
  <si>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</si>
  <si>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</si>
  <si>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</si>
  <si>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</si>
  <si>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</si>
  <si>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</si>
  <si>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</si>
  <si>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</si>
  <si>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</si>
  <si>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</si>
  <si>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</si>
  <si>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</si>
  <si>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</si>
  <si>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</si>
  <si>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</si>
  <si>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</si>
  <si>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</si>
  <si>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</si>
  <si>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</si>
  <si>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</si>
  <si>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</si>
  <si>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</si>
  <si>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</si>
  <si>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</si>
  <si>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</si>
  <si>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</si>
  <si>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</si>
  <si>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</si>
  <si>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</si>
  <si>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</si>
  <si>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</si>
  <si>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</si>
  <si>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</si>
  <si>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</si>
  <si>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</si>
  <si>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</si>
  <si>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</si>
  <si>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</si>
  <si>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</si>
  <si>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</si>
  <si>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</si>
  <si>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</si>
  <si>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</si>
  <si>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</si>
  <si>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</si>
  <si>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</si>
  <si>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</si>
  <si>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</si>
  <si>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</si>
  <si>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</si>
  <si>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</si>
  <si>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</si>
  <si>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</si>
  <si>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</si>
  <si>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</si>
  <si>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</si>
  <si>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</si>
  <si>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</si>
  <si>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</si>
  <si>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</si>
  <si>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</si>
  <si>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</si>
  <si>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</si>
  <si>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</si>
  <si>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</si>
  <si>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</si>
  <si>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</si>
  <si>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</si>
  <si>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</si>
  <si>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</si>
  <si>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</si>
  <si>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</si>
  <si>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</si>
  <si>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</si>
  <si>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</si>
  <si>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</si>
  <si>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</si>
  <si>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</si>
  <si>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</si>
  <si>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</si>
  <si>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</si>
  <si>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</si>
  <si>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</si>
  <si>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</si>
  <si>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</si>
  <si>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</si>
  <si>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</si>
  <si>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</si>
  <si>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</si>
  <si>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</si>
  <si>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</si>
  <si>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</si>
  <si>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</si>
  <si>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</si>
  <si>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</si>
  <si>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</si>
  <si>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</si>
  <si>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</si>
  <si>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</si>
  <si>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</si>
  <si>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</si>
  <si>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</si>
  <si>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</si>
  <si>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</si>
  <si>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</si>
  <si>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</si>
  <si>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</si>
  <si>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</si>
  <si>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</si>
  <si>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</si>
  <si>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</si>
  <si>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</si>
  <si>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</si>
  <si>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</si>
  <si>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</si>
  <si>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</si>
  <si>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</si>
  <si>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</si>
  <si>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</si>
  <si>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</si>
  <si>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</si>
  <si>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</si>
  <si>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</si>
  <si>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</si>
  <si>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</si>
  <si>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</si>
  <si>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</si>
  <si>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</si>
  <si>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</si>
  <si>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</si>
  <si>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</si>
  <si>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</si>
  <si>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</si>
  <si>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</si>
  <si>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</si>
  <si>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</si>
  <si>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</si>
  <si>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</si>
  <si>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</si>
  <si>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</si>
  <si>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</si>
  <si>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</si>
  <si>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</si>
  <si>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</si>
  <si>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</si>
  <si>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</si>
  <si>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</si>
  <si>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</si>
  <si>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</si>
  <si>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</si>
  <si>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</si>
  <si>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</si>
  <si>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</si>
  <si>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</si>
  <si>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</si>
  <si>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</si>
  <si>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</si>
  <si>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</si>
  <si>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</si>
  <si>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</si>
  <si>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</si>
  <si>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</si>
  <si>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</si>
  <si>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</si>
  <si>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</si>
  <si>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</si>
  <si>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</si>
  <si>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</si>
  <si>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</si>
  <si>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</si>
  <si>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</si>
  <si>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</si>
  <si>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</si>
  <si>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</si>
  <si>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</si>
  <si>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</si>
  <si>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</si>
  <si>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</si>
  <si>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</si>
  <si>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</si>
  <si>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</si>
  <si>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</si>
  <si>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</si>
  <si>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</si>
  <si>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</si>
  <si>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</si>
  <si>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</si>
  <si>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</si>
  <si>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</si>
  <si>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</si>
  <si>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</si>
  <si>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</si>
  <si>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</si>
  <si>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</si>
  <si>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</si>
  <si>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</si>
  <si>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</si>
  <si>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</si>
  <si>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</si>
  <si>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</si>
  <si>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</si>
  <si>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</si>
  <si>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</si>
  <si>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</si>
  <si>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</si>
  <si>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</si>
  <si>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</si>
  <si>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</si>
  <si>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</si>
  <si>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</si>
  <si>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</si>
  <si>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</si>
  <si>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</si>
  <si>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</si>
  <si>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</si>
  <si>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</si>
  <si>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</si>
  <si>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</si>
  <si>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</si>
  <si>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</si>
  <si>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</si>
  <si>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</si>
  <si>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</si>
  <si>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</si>
  <si>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</si>
  <si>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</si>
  <si>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</si>
  <si>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</si>
  <si>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</si>
  <si>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</si>
  <si>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</si>
  <si>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</si>
  <si>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</si>
  <si>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</si>
  <si>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</si>
  <si>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</si>
  <si>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</si>
  <si>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</si>
  <si>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</si>
  <si>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</si>
  <si>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</si>
  <si>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</si>
  <si>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</si>
  <si>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</si>
  <si>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</si>
  <si>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</si>
  <si>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</si>
  <si>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</si>
  <si>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</si>
  <si>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</si>
  <si>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</si>
  <si>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</si>
  <si>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</si>
  <si>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</si>
  <si>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</si>
  <si>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</si>
  <si>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</si>
  <si>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</si>
  <si>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</si>
  <si>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</si>
  <si>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</si>
  <si>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</si>
  <si>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</si>
  <si>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</si>
  <si>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</si>
  <si>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</si>
  <si>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</si>
  <si>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</si>
  <si>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</si>
  <si>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</si>
  <si>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</si>
  <si>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</si>
  <si>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</si>
  <si>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</si>
  <si>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</si>
  <si>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</si>
  <si>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</si>
  <si>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</si>
  <si>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</si>
  <si>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</si>
  <si>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</si>
  <si>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</si>
  <si>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</si>
  <si>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</si>
  <si>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</si>
  <si>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</si>
  <si>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</si>
  <si>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</si>
  <si>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</si>
  <si>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</si>
  <si>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</si>
  <si>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</si>
  <si>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</si>
  <si>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</si>
  <si>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</si>
  <si>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</si>
  <si>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</si>
  <si>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</si>
  <si>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</si>
  <si>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</si>
  <si>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</si>
  <si>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</si>
  <si>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</si>
  <si>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</si>
  <si>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</si>
  <si>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</si>
  <si>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</si>
  <si>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</si>
  <si>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</si>
  <si>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</si>
  <si>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</si>
  <si>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</si>
  <si>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</si>
  <si>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</si>
  <si>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</si>
  <si>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</si>
  <si>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</si>
  <si>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</si>
  <si>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</si>
  <si>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</si>
  <si>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</si>
  <si>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</si>
  <si>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</si>
  <si>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</si>
  <si>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</si>
  <si>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</si>
  <si>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</si>
  <si>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</si>
  <si>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</si>
  <si>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</si>
  <si>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</si>
  <si>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</si>
  <si>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</si>
  <si>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</si>
  <si>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</si>
  <si>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</si>
  <si>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</si>
  <si>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</si>
  <si>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</si>
  <si>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</si>
  <si>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</si>
  <si>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</si>
  <si>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</si>
  <si>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</si>
  <si>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</si>
  <si>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</si>
  <si>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</si>
  <si>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</si>
  <si>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</si>
  <si>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</si>
  <si>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</si>
  <si>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</si>
  <si>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</si>
  <si>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</si>
  <si>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</si>
  <si>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</si>
  <si>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</si>
  <si>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</si>
  <si>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</si>
  <si>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</si>
  <si>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</si>
  <si>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</si>
  <si>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</si>
  <si>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</si>
  <si>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</si>
  <si>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</si>
  <si>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</si>
  <si>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</si>
  <si>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</si>
  <si>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</si>
  <si>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</si>
  <si>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</si>
  <si>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</si>
  <si>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</si>
  <si>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</si>
  <si>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</si>
  <si>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</si>
  <si>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</si>
  <si>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</si>
  <si>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</si>
  <si>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</si>
  <si>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</si>
  <si>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</si>
  <si>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</si>
  <si>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</si>
  <si>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</si>
  <si>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</si>
  <si>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</si>
  <si>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</si>
  <si>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</si>
  <si>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</si>
  <si>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</si>
  <si>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</si>
  <si>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</si>
  <si>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</si>
  <si>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</si>
  <si>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</si>
  <si>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</si>
  <si>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</si>
  <si>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</si>
  <si>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</si>
  <si>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</si>
  <si>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</si>
  <si>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</si>
  <si>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</si>
  <si>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</si>
  <si>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</si>
  <si>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</si>
  <si>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</si>
  <si>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</si>
  <si>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</si>
  <si>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</si>
  <si>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</si>
  <si>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</si>
  <si>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</si>
  <si>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</si>
  <si>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</si>
  <si>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</si>
  <si>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</si>
  <si>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</si>
  <si>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</si>
  <si>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</si>
  <si>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</si>
  <si>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</si>
  <si>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</si>
  <si>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</si>
  <si>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</si>
  <si>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</si>
  <si>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</si>
  <si>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</si>
  <si>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</si>
  <si>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</si>
  <si>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</si>
  <si>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</si>
  <si>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</si>
  <si>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</si>
  <si>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</si>
  <si>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</si>
  <si>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</si>
  <si>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</si>
  <si>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</si>
  <si>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</si>
  <si>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</si>
  <si>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</si>
  <si>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</si>
  <si>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</si>
  <si>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</si>
  <si>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</si>
  <si>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</si>
  <si>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</si>
  <si>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</si>
  <si>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</si>
  <si>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</si>
  <si>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</si>
  <si>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</si>
  <si>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</si>
  <si>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</si>
  <si>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</si>
  <si>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</si>
  <si>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</si>
  <si>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</si>
  <si>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</si>
  <si>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</si>
  <si>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</si>
  <si>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</si>
  <si>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</si>
  <si>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</si>
  <si>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</si>
  <si>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</si>
  <si>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</si>
  <si>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</si>
  <si>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</si>
  <si>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</si>
  <si>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</si>
  <si>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</si>
  <si>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</si>
  <si>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</si>
  <si>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</si>
  <si>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</si>
  <si>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</si>
  <si>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</si>
  <si>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</si>
  <si>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</si>
  <si>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</si>
  <si>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</si>
  <si>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</si>
  <si>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</si>
  <si>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</si>
  <si>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</si>
  <si>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</si>
  <si>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</si>
  <si>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</si>
  <si>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</si>
  <si>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</si>
  <si>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</si>
  <si>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</si>
  <si>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</si>
  <si>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</si>
  <si>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</si>
  <si>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</si>
  <si>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</si>
  <si>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</si>
  <si>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</si>
  <si>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</si>
  <si>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</si>
  <si>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</si>
  <si>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</si>
  <si>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</si>
  <si>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</si>
  <si>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</si>
  <si>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</si>
  <si>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</si>
  <si>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</si>
  <si>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</si>
  <si>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</si>
  <si>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</si>
  <si>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</si>
  <si>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</si>
  <si>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</si>
  <si>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</si>
  <si>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</si>
  <si>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</si>
  <si>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</si>
  <si>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</si>
  <si>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</si>
  <si>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</si>
  <si>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</si>
  <si>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</si>
  <si>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</si>
  <si>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</si>
  <si>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</si>
  <si>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</si>
  <si>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</si>
  <si>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</si>
  <si>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</si>
  <si>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</si>
  <si>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</si>
  <si>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</si>
  <si>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</si>
  <si>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</si>
  <si>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</si>
  <si>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</si>
  <si>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</si>
  <si>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</si>
  <si>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</si>
  <si>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</si>
  <si>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</si>
  <si>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</si>
  <si>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</si>
  <si>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</si>
  <si>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</si>
  <si>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</si>
  <si>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</si>
  <si>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</si>
  <si>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</si>
  <si>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</si>
  <si>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</si>
  <si>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</si>
  <si>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</si>
  <si>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</si>
  <si>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</si>
  <si>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</si>
  <si>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</si>
  <si>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</si>
  <si>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</si>
  <si>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</si>
  <si>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</si>
  <si>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</si>
  <si>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</si>
  <si>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</si>
  <si>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</si>
  <si>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</si>
  <si>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</si>
  <si>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</si>
  <si>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</si>
  <si>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</si>
  <si>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</si>
  <si>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</si>
  <si>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</si>
  <si>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</si>
  <si>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</si>
  <si>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</si>
  <si>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</si>
  <si>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</si>
  <si>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</si>
  <si>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</si>
  <si>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</si>
  <si>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</si>
  <si>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</si>
  <si>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</si>
  <si>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</si>
  <si>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</si>
  <si>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</si>
  <si>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</si>
  <si>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</si>
  <si>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</si>
  <si>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</si>
  <si>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</si>
  <si>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</si>
  <si>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</si>
  <si>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</si>
  <si>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</si>
  <si>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</si>
  <si>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</si>
  <si>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</si>
  <si>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</si>
  <si>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</si>
  <si>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</si>
  <si>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</si>
  <si>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</si>
  <si>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</si>
  <si>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</si>
  <si>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</si>
  <si>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</si>
  <si>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</si>
  <si>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</si>
  <si>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</si>
  <si>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</si>
  <si>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</si>
  <si>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</si>
  <si>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</si>
  <si>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</si>
  <si>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</si>
  <si>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</si>
  <si>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</si>
  <si>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</si>
  <si>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</si>
  <si>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</si>
  <si>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</si>
  <si>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</si>
  <si>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</si>
  <si>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</si>
  <si>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</si>
  <si>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</si>
  <si>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</si>
  <si>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</si>
  <si>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</si>
  <si>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</si>
  <si>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</si>
  <si>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</si>
  <si>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</si>
  <si>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</si>
  <si>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</si>
  <si>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</si>
  <si>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</si>
  <si>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</si>
  <si>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</si>
  <si>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</si>
  <si>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</si>
  <si>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</si>
  <si>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</si>
  <si>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</si>
  <si>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</si>
  <si>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</si>
  <si>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</si>
  <si>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</si>
  <si>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</si>
  <si>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</si>
  <si>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</si>
  <si>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</si>
  <si>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</si>
  <si>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</si>
  <si>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</si>
  <si>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</si>
  <si>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</si>
  <si>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</si>
  <si>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</si>
  <si>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</si>
  <si>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</si>
  <si>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</si>
  <si>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</si>
  <si>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</si>
  <si>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</si>
  <si>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</si>
  <si>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</si>
  <si>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</si>
  <si>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</si>
  <si>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</si>
  <si>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</si>
  <si>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</si>
  <si>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</si>
  <si>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</si>
  <si>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</si>
  <si>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</si>
  <si>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</si>
  <si>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</si>
  <si>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</si>
  <si>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</si>
  <si>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</si>
  <si>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</si>
  <si>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</si>
  <si>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</si>
  <si>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</si>
  <si>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</si>
  <si>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</si>
  <si>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</si>
  <si>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</si>
  <si>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</si>
  <si>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</si>
  <si>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</si>
  <si>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</si>
  <si>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</si>
  <si>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</si>
  <si>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</si>
  <si>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</si>
  <si>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</si>
  <si>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</si>
  <si>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</si>
  <si>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</si>
  <si>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</si>
  <si>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</si>
  <si>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</si>
  <si>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</si>
  <si>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</si>
  <si>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</si>
  <si>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</si>
  <si>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</si>
  <si>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</si>
  <si>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</si>
  <si>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</si>
  <si>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</si>
  <si>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</si>
  <si>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</si>
  <si>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</si>
  <si>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</si>
  <si>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</si>
  <si>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</si>
  <si>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</si>
  <si>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</si>
  <si>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</si>
  <si>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</si>
  <si>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</si>
  <si>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</si>
  <si>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</si>
  <si>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</si>
  <si>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</si>
  <si>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</si>
  <si>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</si>
  <si>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</si>
  <si>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</si>
  <si>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</si>
  <si>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</si>
  <si>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</si>
  <si>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</si>
  <si>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</si>
  <si>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</si>
  <si>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</si>
  <si>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</si>
  <si>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</si>
  <si>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</si>
  <si>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</si>
  <si>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</si>
  <si>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</si>
  <si>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</si>
  <si>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</si>
  <si>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</si>
  <si>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</si>
  <si>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</si>
  <si>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</si>
  <si>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</si>
  <si>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</si>
  <si>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</si>
  <si>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</si>
  <si>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</si>
  <si>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</si>
  <si>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</si>
  <si>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</si>
  <si>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</si>
  <si>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</si>
  <si>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</si>
  <si>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</si>
  <si>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</si>
  <si>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</si>
  <si>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</si>
  <si>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</si>
  <si>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</si>
  <si>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</si>
  <si>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</si>
  <si>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</si>
  <si>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</si>
  <si>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</si>
  <si>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</si>
  <si>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</si>
  <si>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</si>
  <si>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</si>
  <si>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</si>
  <si>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</si>
  <si>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</si>
  <si>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</si>
  <si>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</si>
  <si>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</si>
  <si>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</si>
  <si>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</si>
  <si>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</si>
  <si>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</si>
  <si>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</si>
  <si>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</si>
  <si>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</si>
  <si>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</si>
  <si>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</si>
  <si>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</si>
  <si>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</si>
  <si>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</si>
  <si>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</si>
  <si>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</si>
  <si>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</si>
  <si>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</si>
  <si>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</si>
  <si>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</si>
  <si>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</si>
  <si>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</si>
  <si>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</si>
  <si>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</si>
  <si>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</si>
  <si>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</si>
  <si>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</si>
  <si>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</si>
  <si>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</si>
  <si>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</si>
  <si>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</si>
  <si>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</si>
  <si>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</si>
  <si>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</si>
  <si>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</si>
  <si>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</si>
  <si>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</si>
  <si>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</si>
  <si>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</si>
  <si>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</si>
  <si>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</si>
  <si>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</si>
  <si>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</si>
  <si>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</si>
  <si>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</si>
  <si>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</si>
  <si>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</si>
  <si>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</si>
  <si>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</si>
  <si>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</si>
  <si>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</si>
  <si>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</si>
  <si>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</si>
  <si>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</si>
  <si>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</si>
  <si>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</si>
  <si>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</si>
  <si>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</si>
  <si>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</si>
  <si>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</si>
  <si>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</si>
  <si>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</si>
  <si>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</si>
  <si>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</si>
  <si>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</si>
  <si>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</si>
  <si>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</si>
  <si>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</si>
  <si>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</si>
  <si>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</si>
  <si>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</si>
  <si>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</si>
  <si>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</si>
  <si>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</si>
  <si>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</si>
  <si>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</si>
  <si>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</si>
  <si>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</si>
  <si>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</si>
  <si>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</si>
  <si>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</si>
  <si>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</si>
  <si>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</si>
  <si>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</si>
  <si>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</si>
  <si>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</si>
  <si>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</si>
  <si>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</si>
  <si>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</si>
  <si>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</si>
  <si>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</si>
  <si>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</si>
  <si>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</si>
  <si>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</si>
  <si>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</si>
  <si>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</si>
  <si>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</si>
  <si>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</si>
  <si>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</si>
  <si>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</si>
  <si>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</si>
  <si>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</si>
  <si>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</si>
  <si>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</si>
  <si>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</si>
  <si>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</si>
  <si>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</si>
  <si>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</si>
  <si>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</si>
  <si>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</si>
  <si>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</si>
  <si>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</si>
  <si>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</si>
  <si>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</si>
  <si>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</si>
  <si>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</si>
  <si>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</si>
  <si>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</si>
  <si>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</si>
  <si>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</si>
  <si>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</si>
  <si>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</si>
  <si>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</si>
  <si>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</si>
  <si>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</si>
  <si>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</si>
  <si>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</si>
  <si>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</si>
  <si>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</si>
  <si>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</si>
  <si>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</si>
  <si>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</si>
  <si>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</si>
  <si>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</si>
  <si>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</si>
  <si>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</si>
  <si>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</si>
  <si>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</si>
  <si>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</si>
  <si>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</si>
  <si>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</si>
  <si>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</si>
  <si>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</si>
  <si>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</si>
  <si>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</si>
  <si>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</si>
  <si>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</si>
  <si>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</si>
  <si>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</si>
  <si>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</si>
  <si>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</si>
  <si>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</si>
  <si>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</si>
  <si>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</si>
  <si>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</si>
  <si>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</si>
  <si>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</si>
  <si>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</si>
  <si>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</si>
  <si>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</si>
  <si>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</si>
  <si>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</si>
  <si>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</si>
  <si>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</si>
  <si>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</si>
  <si>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</si>
  <si>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</si>
  <si>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</si>
  <si>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</si>
  <si>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</si>
  <si>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</si>
  <si>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</si>
  <si>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</si>
  <si>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</si>
  <si>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</si>
  <si>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</si>
  <si>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</si>
  <si>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</si>
  <si>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</si>
  <si>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</si>
  <si>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</si>
  <si>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</si>
  <si>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</si>
  <si>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</si>
  <si>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</si>
  <si>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</si>
  <si>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</si>
  <si>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</si>
  <si>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</si>
  <si>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</si>
  <si>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</si>
  <si>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</si>
  <si>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</si>
  <si>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</si>
  <si>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</si>
  <si>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</si>
  <si>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</si>
  <si>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</si>
  <si>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</si>
  <si>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</si>
  <si>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</si>
  <si>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</si>
  <si>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</si>
  <si>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</si>
  <si>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</si>
  <si>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</si>
  <si>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</si>
  <si>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</si>
  <si>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</si>
  <si>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</si>
  <si>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</si>
  <si>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</si>
  <si>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</si>
  <si>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</si>
  <si>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</si>
  <si>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</si>
  <si>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</si>
  <si>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</si>
  <si>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</si>
  <si>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</si>
  <si>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</si>
  <si>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</si>
  <si>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</si>
  <si>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</si>
  <si>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</si>
  <si>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</si>
  <si>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</si>
  <si>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</si>
  <si>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</si>
  <si>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</si>
  <si>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</si>
  <si>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</si>
  <si>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</si>
  <si>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</si>
  <si>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</si>
  <si>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</si>
  <si>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</si>
  <si>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</si>
  <si>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</si>
  <si>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</si>
  <si>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</si>
  <si>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</si>
  <si>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</si>
  <si>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</si>
  <si>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</si>
  <si>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</si>
  <si>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</si>
  <si>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</si>
  <si>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</si>
  <si>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</si>
  <si>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</si>
  <si>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</si>
  <si>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</si>
  <si>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</si>
  <si>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</si>
  <si>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</si>
  <si>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</si>
  <si>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</si>
  <si>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</si>
  <si>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</si>
  <si>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</si>
  <si>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</si>
  <si>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</si>
  <si>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</si>
  <si>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</si>
  <si>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</si>
  <si>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</si>
  <si>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</si>
  <si>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</si>
  <si>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</si>
  <si>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</si>
  <si>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</si>
  <si>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</si>
  <si>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</si>
  <si>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</si>
  <si>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</si>
  <si>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</si>
  <si>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</si>
  <si>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</si>
  <si>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</si>
  <si>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</si>
  <si>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</si>
  <si>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</si>
  <si>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</si>
  <si>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</si>
  <si>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</si>
  <si>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</si>
  <si>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</si>
  <si>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</si>
  <si>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</si>
  <si>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</si>
  <si>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</si>
  <si>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</si>
  <si>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</si>
  <si>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</si>
  <si>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</si>
  <si>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</si>
  <si>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</si>
  <si>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</si>
  <si>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</si>
  <si>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</si>
  <si>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</si>
  <si>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</si>
  <si>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</si>
  <si>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</si>
  <si>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</si>
  <si>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</si>
  <si>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</si>
  <si>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</si>
  <si>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</si>
  <si>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</si>
  <si>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</si>
  <si>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</si>
  <si>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</si>
  <si>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</si>
  <si>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</si>
  <si>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</si>
  <si>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</si>
  <si>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</si>
  <si>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</si>
  <si>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</si>
  <si>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</si>
  <si>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</si>
  <si>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</si>
  <si>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</si>
  <si>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</si>
  <si>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</si>
  <si>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</si>
  <si>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</si>
  <si>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</si>
  <si>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</si>
  <si>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</si>
  <si>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</si>
  <si>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</si>
  <si>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</si>
  <si>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</si>
  <si>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</si>
  <si>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</si>
  <si>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</si>
  <si>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</si>
  <si>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</si>
  <si>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</si>
  <si>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</si>
  <si>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</si>
  <si>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</si>
  <si>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</si>
  <si>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</si>
  <si>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</si>
  <si>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</si>
  <si>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</si>
  <si>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</si>
  <si>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</si>
  <si>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</si>
  <si>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</si>
  <si>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</si>
  <si>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</si>
  <si>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</si>
  <si>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</si>
  <si>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</si>
  <si>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</si>
  <si>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</si>
  <si>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</si>
  <si>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</si>
  <si>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</si>
  <si>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</si>
  <si>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</si>
  <si>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</si>
  <si>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</si>
  <si>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</si>
  <si>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</si>
  <si>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</si>
  <si>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</si>
  <si>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</si>
  <si>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</si>
  <si>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</si>
  <si>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</si>
  <si>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</si>
  <si>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</si>
  <si>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</si>
  <si>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</si>
  <si>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</si>
  <si>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</si>
  <si>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</si>
  <si>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</si>
  <si>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</si>
  <si>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</si>
  <si>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</si>
  <si>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</si>
  <si>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</si>
  <si>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</si>
  <si>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</si>
  <si>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</si>
  <si>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</si>
  <si>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</si>
  <si>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</si>
  <si>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</si>
  <si>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</si>
  <si>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</si>
  <si>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</si>
  <si>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</si>
  <si>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</si>
  <si>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</si>
  <si>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</si>
  <si>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</si>
  <si>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</si>
  <si>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</si>
  <si>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</si>
  <si>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</si>
  <si>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</si>
  <si>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</si>
  <si>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</si>
  <si>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</si>
  <si>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</si>
  <si>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</si>
  <si>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</si>
  <si>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</si>
  <si>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</si>
  <si>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</si>
  <si>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</si>
  <si>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</si>
  <si>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</si>
  <si>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</si>
  <si>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</si>
  <si>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</si>
  <si>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</si>
  <si>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</si>
  <si>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</si>
  <si>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</si>
  <si>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</si>
  <si>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</si>
  <si>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</si>
  <si>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</si>
  <si>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</si>
  <si>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</si>
  <si>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</si>
  <si>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</si>
  <si>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</si>
  <si>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</si>
  <si>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</si>
  <si>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</si>
  <si>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</si>
  <si>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</si>
  <si>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</si>
  <si>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</si>
  <si>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</si>
  <si>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</si>
  <si>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</si>
  <si>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</si>
  <si>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</si>
  <si>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</si>
  <si>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</si>
  <si>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</si>
  <si>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</si>
  <si>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</si>
  <si>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</si>
  <si>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</si>
  <si>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</si>
  <si>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</si>
  <si>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</si>
  <si>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</si>
  <si>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</si>
  <si>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</si>
  <si>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</si>
  <si>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</si>
  <si>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</si>
  <si>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</si>
  <si>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</si>
  <si>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</si>
  <si>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</si>
  <si>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</si>
  <si>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</si>
  <si>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</si>
  <si>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</si>
  <si>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</si>
  <si>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</si>
  <si>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</si>
  <si>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</si>
  <si>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</si>
  <si>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</si>
  <si>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</si>
  <si>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</si>
  <si>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</si>
  <si>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</si>
  <si>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</si>
  <si>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</si>
  <si>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</si>
  <si>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</si>
  <si>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</si>
  <si>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</si>
  <si>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</si>
  <si>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</si>
  <si>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</si>
  <si>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</si>
  <si>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</si>
  <si>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</si>
  <si>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</si>
  <si>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</si>
  <si>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</si>
  <si>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</si>
  <si>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</si>
  <si>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</si>
  <si>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</si>
  <si>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</si>
  <si>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</si>
  <si>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</si>
  <si>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</si>
  <si>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</si>
  <si>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</si>
  <si>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</si>
  <si>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</si>
  <si>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</si>
  <si>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</si>
  <si>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</si>
  <si>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</si>
  <si>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</si>
  <si>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</si>
  <si>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</si>
  <si>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</si>
  <si>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</si>
  <si>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</si>
  <si>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</si>
  <si>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</si>
  <si>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</si>
  <si>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</si>
  <si>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</si>
  <si>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</si>
  <si>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</si>
  <si>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</si>
  <si>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</si>
  <si>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</si>
  <si>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</si>
  <si>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</si>
  <si>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</si>
  <si>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</si>
  <si>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</si>
  <si>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</si>
  <si>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</si>
  <si>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</si>
  <si>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</si>
  <si>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</si>
  <si>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</si>
  <si>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</si>
  <si>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</si>
  <si>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</si>
  <si>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</si>
  <si>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</si>
  <si>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</si>
  <si>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</si>
  <si>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</si>
  <si>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</si>
  <si>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</si>
  <si>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</si>
  <si>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</si>
  <si>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</si>
  <si>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</si>
  <si>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</si>
  <si>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</si>
  <si>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</si>
  <si>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</si>
  <si>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</si>
  <si>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</si>
  <si>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</si>
  <si>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</si>
  <si>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</si>
  <si>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</si>
  <si>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</si>
  <si>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</si>
  <si>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</si>
  <si>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</si>
  <si>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</si>
  <si>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</si>
  <si>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</si>
  <si>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</si>
  <si>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</si>
  <si>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</si>
  <si>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</si>
  <si>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</si>
  <si>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</si>
  <si>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</si>
  <si>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</si>
  <si>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</si>
  <si>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</si>
  <si>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</si>
  <si>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</si>
  <si>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</si>
  <si>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</si>
  <si>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</si>
  <si>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</si>
  <si>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</si>
  <si>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</si>
  <si>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</si>
  <si>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</si>
  <si>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</si>
  <si>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</si>
  <si>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</si>
  <si>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</si>
  <si>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</si>
  <si>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</si>
  <si>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</si>
  <si>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</si>
  <si>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</si>
  <si>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</si>
  <si>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</si>
  <si>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</si>
  <si>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</si>
  <si>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</si>
  <si>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</si>
  <si>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</si>
  <si>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</si>
  <si>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</si>
  <si>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</si>
  <si>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</si>
  <si>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</si>
  <si>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</si>
  <si>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</si>
  <si>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</si>
  <si>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</si>
  <si>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</si>
  <si>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</si>
  <si>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</si>
  <si>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</si>
  <si>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</si>
  <si>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</si>
  <si>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</si>
  <si>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</si>
  <si>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</si>
  <si>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</si>
  <si>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</si>
  <si>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</si>
  <si>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</si>
  <si>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</si>
  <si>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</si>
  <si>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</si>
  <si>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</si>
  <si>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</si>
  <si>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</si>
  <si>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</si>
  <si>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</si>
  <si>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</si>
  <si>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</si>
  <si>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</si>
  <si>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</si>
  <si>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</si>
  <si>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</si>
  <si>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</si>
  <si>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</si>
  <si>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</si>
  <si>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</si>
  <si>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</si>
  <si>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</si>
  <si>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</si>
  <si>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</si>
  <si>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</si>
  <si>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</si>
  <si>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</si>
  <si>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</si>
  <si>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</si>
  <si>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</si>
  <si>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</si>
  <si>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</si>
  <si>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</si>
  <si>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</si>
  <si>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</si>
  <si>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</si>
  <si>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</si>
  <si>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</si>
  <si>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</si>
  <si>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</si>
  <si>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</si>
  <si>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</si>
  <si>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</si>
  <si>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</si>
  <si>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</si>
  <si>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</si>
  <si>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</si>
  <si>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</si>
  <si>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</si>
  <si>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</si>
  <si>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</si>
  <si>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</si>
  <si>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</si>
  <si>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</si>
  <si>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</si>
  <si>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</si>
  <si>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</si>
  <si>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</si>
  <si>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</si>
  <si>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</si>
  <si>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</si>
  <si>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</si>
  <si>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</si>
  <si>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</si>
  <si>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</si>
  <si>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</si>
  <si>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</si>
  <si>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</si>
  <si>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</si>
  <si>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</si>
  <si>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</si>
  <si>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</si>
  <si>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</si>
  <si>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</si>
  <si>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</si>
  <si>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</si>
  <si>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</si>
  <si>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</si>
  <si>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</si>
  <si>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</si>
  <si>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</si>
  <si>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</si>
  <si>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</si>
  <si>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</si>
  <si>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</si>
  <si>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</si>
  <si>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</si>
  <si>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</si>
  <si>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</si>
  <si>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</si>
  <si>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</si>
  <si>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</si>
  <si>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</si>
  <si>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</si>
  <si>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</si>
  <si>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</si>
  <si>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</si>
  <si>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</si>
  <si>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</si>
  <si>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</si>
  <si>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</si>
  <si>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</si>
  <si>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</si>
  <si>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</si>
  <si>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</si>
  <si>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</si>
  <si>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</si>
  <si>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</si>
  <si>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</si>
  <si>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</si>
  <si>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</si>
  <si>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</si>
  <si>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</si>
  <si>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</si>
  <si>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</si>
  <si>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</si>
  <si>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</si>
  <si>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</si>
  <si>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</si>
  <si>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</si>
  <si>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</si>
  <si>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</si>
  <si>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</si>
  <si>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</si>
  <si>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</si>
  <si>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</si>
  <si>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</si>
  <si>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</si>
  <si>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</si>
  <si>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</si>
  <si>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</si>
  <si>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</si>
  <si>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</si>
  <si>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</si>
  <si>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</si>
  <si>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</si>
  <si>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</si>
  <si>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</si>
  <si>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</si>
  <si>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</si>
  <si>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</si>
  <si>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</si>
  <si>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</si>
  <si>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</si>
  <si>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</si>
  <si>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</si>
  <si>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</si>
  <si>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</si>
  <si>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</si>
  <si>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</si>
  <si>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</si>
  <si>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</si>
  <si>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</si>
  <si>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</si>
  <si>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</si>
  <si>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</si>
  <si>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</si>
  <si>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</si>
  <si>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</si>
  <si>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</si>
  <si>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</si>
  <si>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</si>
  <si>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</si>
  <si>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</si>
  <si>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</si>
  <si>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</si>
  <si>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</si>
  <si>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</si>
  <si>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</si>
  <si>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</si>
  <si>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</si>
  <si>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</si>
  <si>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</si>
  <si>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</si>
  <si>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</si>
  <si>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</si>
  <si>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</si>
  <si>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</si>
  <si>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</si>
  <si>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</si>
  <si>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</si>
  <si>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</si>
  <si>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</si>
  <si>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</si>
  <si>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</si>
  <si>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</si>
  <si>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</si>
  <si>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</si>
  <si>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</si>
  <si>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</si>
  <si>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</si>
  <si>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</si>
  <si>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</si>
  <si>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</si>
  <si>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</si>
  <si>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</si>
  <si>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</si>
  <si>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</si>
  <si>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</si>
  <si>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</si>
  <si>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</si>
  <si>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</si>
  <si>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</si>
  <si>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</si>
  <si>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</si>
  <si>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</si>
  <si>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</si>
  <si>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</si>
  <si>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</si>
  <si>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</si>
  <si>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</si>
  <si>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</si>
  <si>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</si>
  <si>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</si>
  <si>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</si>
  <si>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</si>
  <si>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</si>
  <si>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</si>
  <si>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</si>
  <si>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</si>
  <si>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</si>
  <si>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</si>
  <si>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</si>
  <si>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</si>
  <si>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</si>
  <si>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</si>
  <si>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</si>
  <si>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</si>
  <si>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</si>
  <si>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</si>
  <si>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</si>
  <si>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</si>
  <si>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</si>
  <si>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</si>
  <si>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</si>
  <si>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</si>
  <si>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</si>
  <si>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</si>
  <si>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</si>
  <si>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</si>
  <si>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</si>
  <si>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</si>
  <si>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</si>
  <si>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</si>
  <si>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</si>
  <si>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</si>
  <si>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</si>
  <si>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</si>
  <si>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</si>
  <si>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</si>
  <si>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</si>
  <si>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</si>
  <si>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</si>
  <si>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</si>
  <si>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</si>
  <si>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</si>
  <si>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</si>
  <si>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</si>
  <si>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</si>
  <si>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</si>
  <si>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</si>
  <si>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</si>
  <si>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</si>
  <si>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</si>
  <si>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</si>
  <si>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</si>
  <si>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</si>
  <si>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</si>
  <si>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</si>
  <si>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</si>
  <si>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</si>
  <si>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</si>
  <si>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</si>
  <si>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</si>
  <si>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</si>
  <si>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</si>
  <si>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</si>
  <si>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</si>
  <si>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</si>
  <si>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</si>
  <si>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</si>
  <si>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</si>
  <si>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</si>
  <si>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</si>
  <si>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</si>
  <si>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</si>
  <si>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</si>
  <si>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</si>
  <si>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</si>
  <si>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</si>
  <si>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</si>
  <si>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</si>
  <si>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</si>
  <si>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</si>
  <si>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</si>
  <si>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</si>
  <si>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</si>
  <si>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</si>
  <si>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</si>
  <si>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</si>
  <si>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</si>
  <si>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</si>
  <si>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</si>
  <si>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</si>
  <si>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</si>
  <si>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</si>
  <si>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</si>
  <si>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</si>
  <si>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</si>
  <si>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</si>
  <si>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</si>
  <si>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</si>
  <si>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</si>
  <si>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</si>
  <si>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</si>
  <si>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</si>
  <si>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</si>
  <si>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</si>
  <si>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</si>
  <si>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</si>
  <si>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</si>
  <si>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</si>
  <si>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</si>
  <si>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</si>
  <si>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</si>
  <si>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</si>
  <si>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</si>
  <si>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</si>
  <si>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</si>
  <si>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</si>
  <si>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</si>
  <si>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</si>
  <si>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</si>
  <si>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</si>
  <si>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</si>
  <si>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</si>
  <si>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</si>
  <si>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</si>
  <si>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</si>
  <si>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</si>
  <si>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</si>
  <si>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</si>
  <si>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</si>
  <si>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</si>
  <si>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</si>
  <si>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</si>
  <si>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</si>
  <si>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</si>
  <si>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</si>
  <si>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</si>
  <si>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</si>
  <si>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</si>
  <si>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</si>
  <si>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</si>
  <si>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</si>
  <si>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</si>
  <si>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</si>
  <si>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</si>
  <si>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</si>
  <si>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</si>
  <si>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</si>
  <si>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</si>
  <si>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</si>
  <si>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</si>
  <si>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</si>
  <si>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</si>
  <si>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</si>
  <si>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</si>
  <si>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</si>
  <si>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</si>
  <si>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</si>
  <si>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</si>
  <si>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</si>
  <si>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</si>
  <si>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</si>
  <si>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</si>
  <si>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</si>
  <si>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</si>
  <si>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</si>
  <si>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</si>
  <si>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</si>
  <si>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</si>
  <si>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</si>
  <si>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</si>
  <si>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</si>
  <si>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</si>
  <si>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</si>
  <si>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</si>
  <si>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</si>
  <si>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</si>
  <si>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</si>
  <si>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</si>
  <si>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</si>
  <si>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</si>
  <si>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</si>
  <si>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</si>
  <si>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</si>
  <si>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</si>
  <si>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</si>
  <si>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</si>
  <si>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</si>
  <si>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</si>
  <si>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</si>
  <si>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</si>
  <si>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</si>
  <si>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</si>
  <si>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</si>
  <si>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</si>
  <si>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</si>
  <si>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</si>
  <si>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</si>
  <si>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</si>
  <si>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</si>
  <si>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</si>
  <si>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</si>
  <si>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</si>
  <si>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</si>
  <si>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</si>
  <si>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</si>
  <si>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</si>
  <si>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</si>
  <si>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</si>
  <si>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</si>
  <si>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</si>
  <si>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</si>
  <si>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</si>
  <si>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</si>
  <si>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</si>
  <si>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</si>
  <si>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</si>
  <si>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</si>
  <si>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</si>
  <si>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</si>
  <si>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</si>
  <si>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</si>
  <si>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</si>
  <si>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</si>
  <si>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</si>
  <si>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</si>
  <si>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</si>
  <si>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</si>
  <si>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</si>
  <si>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</si>
  <si>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</si>
  <si>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</si>
  <si>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</si>
  <si>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</si>
  <si>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</si>
  <si>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</si>
  <si>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</si>
  <si>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</si>
  <si>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</si>
  <si>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</si>
  <si>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</si>
  <si>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</si>
  <si>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</si>
  <si>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</si>
  <si>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</si>
  <si>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</si>
  <si>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</si>
  <si>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</si>
  <si>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</si>
  <si>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</si>
  <si>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</si>
  <si>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</si>
  <si>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</si>
  <si>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</si>
  <si>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</si>
  <si>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</si>
  <si>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</si>
  <si>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</si>
  <si>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</si>
  <si>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</si>
  <si>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</si>
  <si>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</si>
  <si>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</si>
  <si>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</si>
  <si>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</si>
  <si>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</si>
  <si>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</si>
  <si>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</si>
  <si>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</si>
  <si>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</si>
  <si>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</si>
  <si>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</si>
  <si>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</si>
  <si>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</si>
  <si>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</si>
  <si>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</si>
  <si>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</si>
  <si>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</si>
  <si>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</si>
  <si>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</si>
  <si>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</si>
  <si>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</si>
  <si>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</si>
  <si>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</si>
  <si>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</si>
  <si>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</si>
  <si>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</si>
  <si>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</si>
  <si>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</si>
  <si>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</si>
  <si>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</si>
  <si>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</si>
  <si>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</si>
  <si>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</si>
  <si>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</si>
  <si>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</si>
  <si>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</si>
  <si>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</si>
  <si>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</si>
  <si>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</si>
  <si>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</si>
  <si>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</si>
  <si>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</si>
  <si>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</si>
  <si>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</si>
  <si>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</si>
  <si>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</si>
  <si>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</si>
  <si>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</si>
  <si>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</si>
  <si>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</si>
  <si>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</si>
  <si>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</si>
  <si>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</si>
  <si>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</si>
  <si>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</si>
  <si>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</si>
  <si>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</si>
  <si>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</si>
  <si>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</si>
  <si>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</si>
  <si>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</si>
  <si>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</si>
  <si>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</si>
  <si>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</si>
  <si>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</si>
  <si>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</si>
  <si>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</si>
  <si>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</si>
  <si>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</si>
  <si>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</si>
  <si>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</si>
  <si>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</si>
  <si>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</si>
  <si>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</si>
  <si>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</si>
  <si>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</si>
  <si>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</si>
  <si>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</si>
  <si>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</si>
  <si>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</si>
  <si>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</si>
  <si>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</si>
  <si>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</si>
  <si>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</si>
  <si>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</si>
  <si>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</si>
  <si>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</si>
  <si>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</si>
  <si>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</si>
  <si>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</si>
  <si>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</si>
  <si>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</si>
  <si>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</si>
  <si>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</si>
  <si>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</si>
  <si>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</si>
  <si>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</si>
  <si>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</si>
  <si>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</si>
  <si>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</si>
  <si>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</si>
  <si>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</si>
  <si>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</si>
  <si>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</si>
  <si>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</si>
  <si>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</si>
  <si>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</si>
  <si>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</si>
  <si>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</si>
  <si>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</si>
  <si>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</si>
  <si>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</si>
  <si>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</si>
  <si>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</si>
  <si>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</si>
  <si>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</si>
  <si>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</si>
  <si>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</si>
  <si>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</si>
  <si>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</si>
  <si>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</si>
  <si>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</si>
  <si>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</si>
  <si>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</si>
  <si>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</si>
  <si>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</si>
  <si>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</si>
  <si>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</si>
  <si>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</si>
  <si>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</si>
  <si>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</si>
  <si>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</si>
  <si>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</si>
  <si>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</si>
  <si>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</si>
  <si>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</si>
  <si>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</si>
  <si>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</si>
  <si>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</si>
  <si>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</si>
  <si>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</si>
  <si>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</si>
  <si>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</si>
  <si>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</si>
  <si>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</si>
  <si>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</si>
  <si>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</si>
  <si>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</si>
  <si>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</si>
  <si>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</si>
  <si>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</si>
  <si>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</si>
  <si>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</si>
  <si>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</si>
  <si>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</si>
  <si>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</si>
  <si>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</si>
  <si>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</si>
  <si>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</si>
  <si>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</si>
  <si>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</si>
  <si>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</si>
  <si>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</si>
  <si>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</si>
  <si>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</si>
  <si>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</si>
  <si>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</si>
  <si>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</si>
  <si>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</si>
  <si>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</si>
  <si>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</si>
  <si>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</si>
  <si>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</si>
  <si>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</si>
  <si>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</si>
  <si>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</si>
  <si>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</si>
  <si>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</si>
  <si>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</si>
  <si>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</si>
  <si>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</si>
  <si>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</si>
  <si>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</si>
  <si>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</si>
  <si>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</si>
  <si>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</si>
  <si>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</si>
  <si>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</si>
  <si>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</si>
  <si>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</si>
  <si>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</si>
  <si>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</si>
  <si>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</si>
  <si>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</si>
  <si>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</si>
  <si>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</si>
  <si>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</si>
  <si>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</si>
  <si>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</si>
  <si>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</si>
  <si>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</si>
  <si>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</si>
  <si>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</si>
  <si>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</si>
  <si>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</si>
  <si>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</si>
  <si>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</si>
  <si>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</si>
  <si>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</si>
  <si>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</si>
  <si>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</si>
  <si>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</si>
  <si>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</si>
  <si>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</si>
  <si>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</si>
  <si>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</si>
  <si>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</si>
  <si>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</si>
  <si>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</si>
  <si>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</si>
  <si>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</si>
  <si>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</si>
  <si>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</si>
  <si>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</si>
  <si>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</si>
  <si>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</si>
  <si>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</si>
  <si>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</si>
  <si>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</si>
  <si>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</si>
  <si>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</si>
  <si>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</si>
  <si>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</si>
  <si>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</si>
  <si>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</si>
  <si>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</si>
  <si>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</si>
  <si>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</si>
  <si>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</si>
  <si>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</si>
  <si>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</si>
  <si>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</si>
  <si>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</si>
  <si>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</si>
  <si>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</si>
  <si>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</si>
  <si>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</si>
  <si>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</si>
  <si>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</si>
  <si>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</si>
  <si>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</si>
  <si>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</si>
  <si>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</si>
  <si>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</si>
  <si>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</si>
  <si>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</si>
  <si>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</si>
  <si>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</si>
  <si>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</si>
  <si>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</si>
  <si>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</si>
  <si>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</si>
  <si>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</si>
  <si>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</si>
  <si>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</si>
  <si>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</si>
  <si>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</si>
  <si>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</si>
  <si>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</si>
  <si>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</si>
  <si>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</si>
  <si>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</si>
  <si>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</si>
  <si>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</si>
  <si>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</si>
  <si>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</si>
  <si>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</si>
  <si>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</si>
  <si>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</si>
  <si>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</si>
  <si>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</si>
  <si>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</si>
  <si>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</si>
  <si>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</si>
  <si>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</si>
  <si>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</si>
  <si>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</si>
  <si>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</si>
  <si>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</si>
  <si>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</si>
  <si>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</si>
  <si>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</si>
  <si>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</si>
  <si>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</si>
  <si>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</si>
  <si>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</si>
  <si>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</si>
  <si>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</si>
  <si>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</si>
  <si>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</si>
  <si>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</si>
  <si>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</si>
  <si>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</si>
  <si>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</si>
  <si>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</si>
  <si>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</si>
  <si>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</si>
  <si>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</si>
  <si>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</si>
  <si>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</si>
  <si>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</si>
  <si>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</si>
  <si>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</si>
  <si>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</si>
  <si>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</si>
  <si>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</si>
  <si>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</si>
  <si>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</si>
  <si>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</si>
  <si>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</si>
  <si>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</si>
  <si>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</si>
  <si>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</si>
  <si>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</si>
  <si>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</si>
  <si>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</si>
  <si>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</si>
  <si>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</si>
  <si>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</si>
  <si>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</si>
  <si>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</si>
  <si>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</si>
  <si>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</si>
  <si>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</si>
  <si>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</si>
  <si>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</si>
  <si>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</si>
  <si>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</si>
  <si>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</si>
  <si>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</si>
  <si>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</si>
  <si>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</si>
  <si>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</si>
  <si>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</si>
  <si>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</si>
  <si>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</si>
  <si>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</si>
  <si>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</si>
  <si>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</si>
  <si>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</si>
  <si>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</si>
  <si>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</si>
  <si>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</si>
  <si>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</si>
  <si>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</si>
  <si>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</si>
  <si>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</si>
  <si>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</si>
  <si>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</si>
  <si>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</si>
  <si>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</si>
  <si>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</si>
  <si>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</si>
  <si>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</si>
  <si>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</si>
  <si>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</si>
  <si>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</si>
  <si>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</si>
  <si>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</si>
  <si>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</si>
  <si>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</si>
  <si>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</si>
  <si>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</si>
  <si>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</si>
  <si>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</si>
  <si>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</si>
  <si>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</si>
  <si>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</si>
  <si>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</si>
  <si>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</si>
  <si>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</si>
  <si>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</si>
  <si>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</si>
  <si>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</si>
  <si>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</si>
  <si>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</si>
  <si>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</si>
  <si>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</si>
  <si>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</si>
  <si>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</si>
  <si>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</si>
  <si>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</si>
  <si>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</si>
  <si>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</si>
  <si>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</si>
  <si>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</si>
  <si>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</si>
  <si>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</si>
  <si>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</si>
  <si>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</si>
  <si>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</si>
  <si>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</si>
  <si>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</si>
  <si>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</si>
  <si>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</si>
  <si>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</si>
  <si>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</si>
  <si>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</si>
  <si>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</si>
  <si>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</si>
  <si>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</si>
  <si>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</si>
  <si>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</si>
  <si>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</si>
  <si>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</si>
  <si>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</si>
  <si>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</si>
  <si>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</si>
  <si>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</si>
  <si>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</si>
  <si>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</si>
  <si>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</si>
  <si>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</si>
  <si>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</si>
  <si>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</si>
  <si>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</si>
  <si>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</si>
  <si>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</si>
  <si>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</si>
  <si>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</si>
  <si>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</si>
  <si>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</si>
  <si>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</si>
  <si>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</si>
  <si>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</si>
  <si>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</si>
  <si>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</si>
  <si>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</si>
  <si>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</si>
  <si>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</si>
  <si>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</si>
  <si>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</si>
  <si>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</si>
  <si>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</si>
  <si>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</si>
  <si>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</si>
  <si>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</si>
  <si>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</si>
  <si>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</si>
  <si>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</si>
  <si>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</si>
  <si>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</si>
  <si>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</si>
  <si>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</si>
  <si>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</si>
  <si>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</si>
  <si>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</si>
  <si>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</si>
  <si>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</si>
  <si>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</si>
  <si>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</si>
  <si>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</si>
  <si>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</si>
  <si>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</si>
  <si>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</si>
  <si>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</si>
  <si>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</si>
  <si>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</si>
  <si>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</si>
  <si>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</si>
  <si>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</si>
  <si>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</si>
  <si>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</si>
  <si>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</si>
  <si>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</si>
  <si>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</si>
  <si>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</si>
  <si>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</si>
  <si>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</si>
  <si>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</si>
  <si>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</si>
  <si>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</si>
  <si>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</si>
  <si>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</si>
  <si>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</si>
  <si>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</si>
  <si>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</si>
  <si>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</si>
  <si>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</si>
  <si>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</si>
  <si>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</si>
  <si>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</si>
  <si>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</si>
  <si>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</si>
  <si>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</si>
  <si>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</si>
  <si>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</si>
  <si>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</si>
  <si>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</si>
  <si>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</si>
  <si>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</si>
  <si>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</si>
  <si>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</si>
  <si>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</si>
  <si>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</si>
  <si>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</si>
  <si>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</si>
  <si>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</si>
  <si>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</si>
  <si>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</si>
  <si>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</si>
  <si>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</si>
  <si>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</si>
  <si>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</si>
  <si>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</si>
  <si>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</si>
  <si>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</si>
  <si>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</si>
  <si>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</si>
  <si>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</si>
  <si>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</si>
  <si>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</si>
  <si>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</si>
  <si>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</si>
  <si>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</si>
  <si>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</si>
  <si>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</si>
  <si>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</si>
  <si>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</si>
  <si>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</si>
  <si>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</si>
  <si>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</si>
  <si>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</si>
  <si>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</si>
  <si>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</si>
  <si>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</si>
  <si>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</si>
  <si>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</si>
  <si>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</si>
  <si>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</si>
  <si>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</si>
  <si>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</si>
  <si>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</si>
  <si>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</si>
  <si>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</si>
  <si>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</si>
  <si>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</si>
  <si>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</si>
  <si>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</si>
  <si>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</si>
  <si>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</si>
  <si>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</si>
  <si>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</si>
  <si>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</si>
  <si>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</si>
  <si>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</si>
  <si>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</si>
  <si>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</si>
  <si>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</si>
  <si>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</si>
  <si>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</si>
  <si>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</si>
  <si>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</si>
  <si>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</si>
  <si>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</si>
  <si>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</si>
  <si>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</si>
  <si>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</si>
  <si>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</si>
  <si>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</si>
  <si>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</si>
  <si>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</si>
  <si>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</si>
  <si>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</si>
  <si>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</si>
  <si>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</si>
  <si>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</si>
  <si>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</si>
  <si>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</si>
  <si>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</si>
  <si>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</si>
  <si>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</si>
  <si>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</si>
  <si>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</si>
  <si>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</si>
  <si>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</si>
  <si>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</si>
  <si>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</si>
  <si>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</si>
  <si>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</si>
  <si>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</si>
  <si>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</si>
  <si>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</si>
  <si>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</si>
  <si>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</si>
  <si>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</si>
  <si>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</si>
  <si>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</si>
  <si>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</si>
  <si>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</si>
  <si>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</si>
  <si>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</si>
  <si>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</si>
  <si>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</si>
  <si>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</si>
  <si>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</si>
  <si>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</si>
  <si>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</si>
  <si>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</si>
  <si>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</si>
  <si>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</si>
  <si>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</si>
  <si>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</si>
  <si>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</si>
  <si>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</si>
  <si>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</si>
  <si>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</si>
  <si>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</si>
  <si>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</si>
  <si>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</si>
  <si>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</si>
  <si>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</si>
  <si>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</si>
  <si>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</si>
  <si>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</si>
  <si>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</si>
  <si>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</si>
  <si>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</si>
  <si>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</si>
  <si>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</si>
  <si>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</si>
  <si>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</si>
  <si>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</si>
  <si>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</si>
  <si>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</si>
  <si>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</si>
  <si>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</si>
  <si>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</si>
  <si>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</si>
  <si>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</si>
  <si>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</si>
  <si>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</si>
  <si>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</si>
  <si>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</si>
  <si>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</si>
  <si>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</si>
  <si>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</si>
  <si>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</si>
  <si>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</si>
  <si>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</si>
  <si>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</si>
  <si>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</si>
  <si>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</si>
  <si>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</si>
  <si>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</si>
  <si>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</si>
  <si>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</si>
  <si>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</si>
  <si>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</si>
  <si>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</si>
  <si>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</si>
  <si>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</si>
  <si>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</si>
  <si>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</si>
  <si>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</si>
  <si>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</si>
  <si>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</si>
  <si>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</si>
  <si>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</si>
  <si>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</si>
  <si>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</si>
  <si>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</si>
  <si>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</si>
  <si>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</si>
  <si>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</si>
  <si>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</si>
  <si>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</si>
  <si>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</si>
  <si>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</si>
  <si>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</si>
  <si>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</si>
  <si>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</si>
  <si>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</si>
  <si>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</si>
  <si>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</si>
  <si>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</si>
  <si>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</si>
  <si>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</si>
  <si>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</si>
  <si>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</si>
  <si>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</si>
  <si>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</si>
  <si>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</si>
  <si>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</si>
  <si>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</si>
  <si>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</si>
  <si>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</si>
  <si>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</si>
  <si>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</si>
  <si>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</si>
  <si>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</si>
  <si>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</si>
  <si>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</si>
  <si>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</si>
  <si>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</si>
  <si>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</si>
  <si>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</si>
  <si>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</si>
  <si>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</si>
  <si>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</si>
  <si>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</si>
  <si>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</si>
  <si>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</si>
  <si>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</si>
  <si>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</si>
  <si>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</si>
  <si>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</si>
  <si>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</si>
  <si>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</si>
  <si>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</si>
  <si>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</si>
  <si>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</si>
  <si>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</si>
  <si>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</si>
  <si>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</si>
  <si>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</si>
  <si>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</si>
  <si>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</si>
  <si>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</si>
  <si>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</si>
  <si>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</si>
  <si>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</si>
  <si>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</si>
  <si>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</si>
  <si>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</si>
  <si>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</si>
  <si>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</si>
  <si>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</si>
  <si>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</si>
  <si>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</si>
  <si>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</si>
  <si>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</si>
  <si>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</si>
  <si>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</si>
  <si>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</si>
  <si>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</si>
  <si>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</si>
  <si>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</si>
  <si>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</si>
  <si>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</si>
  <si>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</si>
  <si>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</si>
  <si>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</si>
  <si>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</si>
  <si>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</si>
  <si>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</si>
  <si>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</si>
  <si>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</si>
  <si>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</si>
  <si>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</si>
  <si>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</si>
  <si>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</si>
  <si>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</si>
  <si>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</si>
  <si>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</si>
  <si>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</si>
  <si>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</si>
  <si>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</si>
  <si>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</si>
  <si>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</si>
  <si>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</si>
  <si>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</si>
  <si>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</si>
  <si>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</si>
  <si>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</si>
  <si>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</si>
  <si>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</si>
  <si>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</si>
  <si>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</si>
  <si>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</si>
  <si>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</si>
  <si>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</si>
  <si>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</si>
  <si>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</si>
  <si>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</si>
  <si>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</si>
  <si>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</si>
  <si>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</si>
  <si>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</si>
  <si>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</si>
  <si>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</si>
  <si>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</si>
  <si>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</si>
  <si>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</si>
  <si>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</si>
  <si>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</si>
  <si>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</si>
  <si>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</si>
  <si>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</si>
  <si>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</si>
  <si>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</si>
  <si>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</si>
  <si>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</si>
  <si>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</si>
  <si>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</si>
  <si>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</si>
  <si>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</si>
  <si>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</si>
  <si>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</si>
  <si>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</si>
  <si>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</si>
  <si>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</si>
  <si>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</si>
  <si>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</si>
  <si>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</si>
  <si>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</si>
  <si>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</si>
  <si>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</si>
  <si>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</si>
  <si>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</si>
  <si>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</si>
  <si>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</si>
  <si>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</si>
  <si>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</si>
  <si>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</si>
  <si>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</si>
  <si>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</si>
  <si>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</si>
  <si>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</si>
  <si>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</si>
  <si>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</si>
  <si>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</si>
  <si>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</si>
  <si>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</si>
  <si>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</si>
  <si>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</si>
  <si>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</si>
  <si>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</si>
  <si>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</si>
  <si>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</si>
  <si>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</si>
  <si>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</si>
  <si>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</si>
  <si>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</si>
  <si>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</si>
  <si>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</si>
  <si>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</si>
  <si>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</si>
  <si>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</si>
  <si>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</si>
  <si>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</si>
  <si>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</si>
  <si>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</si>
  <si>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</si>
  <si>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</si>
  <si>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</si>
  <si>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</si>
  <si>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</si>
  <si>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</si>
  <si>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</si>
  <si>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</si>
  <si>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</si>
  <si>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</si>
  <si>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</si>
  <si>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</si>
  <si>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</si>
  <si>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</si>
  <si>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</si>
  <si>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</si>
  <si>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</si>
  <si>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</si>
  <si>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</si>
  <si>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</si>
  <si>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</si>
  <si>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</si>
  <si>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</si>
  <si>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</si>
  <si>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</si>
  <si>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</si>
  <si>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</si>
  <si>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</si>
  <si>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</si>
  <si>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</si>
  <si>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</si>
  <si>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</si>
  <si>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</si>
  <si>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</si>
  <si>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</si>
  <si>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</si>
  <si>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</si>
  <si>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</si>
  <si>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</si>
  <si>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</si>
  <si>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</si>
  <si>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</si>
  <si>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</si>
  <si>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</si>
  <si>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</si>
  <si>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</si>
  <si>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</si>
  <si>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</si>
  <si>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</si>
  <si>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PCM-20251023-00002175</t>
  </si>
  <si>
    <t>Team can't access site due to Friday , will make access trial after 2 PM .</t>
  </si>
  <si>
    <t>PCM-20251024-00000509</t>
  </si>
  <si>
    <t>ETA 60 min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</si>
  <si>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</si>
  <si>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</si>
  <si>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</si>
  <si>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</si>
  <si>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</si>
  <si>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</si>
  <si>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</si>
  <si>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PCM-20251024-00000455</t>
  </si>
  <si>
    <t>sceco cut off due to billing issue and Team trying connecting PG</t>
  </si>
  <si>
    <t>PCM-20251024-00000543</t>
  </si>
  <si>
    <t>ETA 120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</si>
  <si>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</si>
  <si>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</si>
  <si>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</si>
  <si>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</si>
  <si>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</si>
  <si>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</si>
  <si>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</si>
  <si>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Currently responsible person is not responding need to check after Jumma prayer</t>
  </si>
  <si>
    <t>TT-20251023-01163</t>
  </si>
  <si>
    <t xml:space="preserve">EM team need 50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</si>
</sst>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9" totalsRowShown="0" headerRowDxfId="157" dataDxfId="156" headerRowBorderDxfId="154" tableBorderDxfId="155" totalsRowBorderDxfId="153">
  <autoFilter ref="A1:CJ2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42" totalsRowShown="0" headerRowDxfId="48" dataDxfId="47" headerRowBorderDxfId="45" tableBorderDxfId="46" totalsRowBorderDxfId="44">
  <autoFilter ref="A1:L24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3" totalsRowShown="0" headerRowDxfId="31" dataDxfId="30" headerRowBorderDxfId="28" tableBorderDxfId="29">
  <autoFilter ref="A1:L48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8" totalsRowShown="0" headerRowDxfId="15" dataDxfId="14" headerRowBorderDxfId="12" tableBorderDxfId="13">
  <autoFilter ref="A1:L14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tabSelected="1" workbookViewId="0">
      <selection activeCell="D7" sqref="D7"/>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291.54919108796457</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11.054202662038733</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45954.497617013891</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45954.497617013891</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45954.497617013891</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45954.497617013891</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45954.497617013891</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45954.497617013891</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45954.497617013891</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45954.497617013891</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45954.497617013891</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45954.497617013891</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45954.497617013891</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45954.497617013891</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45954.497617013891</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45954.497617013891</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45954.497617013891</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45954.497617013891</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45954.497617013891</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45954.497617013891</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45954.497617013891</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45954.497617013891</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45954.497617013891</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45954.497617013891</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45954.497617013891</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45954.497617013891</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45954.497617013891</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45954.497617013891</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45954.497617013891</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45954.497617013891</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45954.497617013891</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45954.497617013891</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45954.497617013891</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45954.497617013891</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45954.497617013891</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45954.497617013891</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45954.497617013891</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45954.497617013891</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45954.497617013891</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45954.497617013891</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45954.497617013891</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45954.497617013891</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45954.497617013891</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45954.497617013891</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45954.497617013891</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45954.497617013891</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45954.497617013891</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45954.497617013891</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45954.497617013891</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45954.497617013891</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45954.497617013891</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45954.497617013891</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45954.497617013891</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45954.497617013891</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45954.497617013891</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45954.497617013891</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45954.497617013891</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45954.497617013891</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45954.497617013891</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45954.497617013891</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45954.497617013891</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45954.497617013891</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45954.497617013891</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45954.497617013891</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45954.497617013891</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CF9BCB55-E94C-442F-8D84-3F23DDF0E142}"/>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9"/>
  <sheetViews>
    <sheetView workbookViewId="0">
      <selection activeCell="C5" sqref="C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129.49777905092924</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10.001841550925747</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39086</v>
      </c>
      <c r="B5" s="18" t="str">
        <f>IFERROR(VLOOKUP(D5,DB!A:K,11,0),"")</f>
        <v>R2</v>
      </c>
      <c r="C5" s="162">
        <v>4</v>
      </c>
      <c r="D5" s="162" t="s">
        <v>18789</v>
      </c>
      <c r="E5" s="162" t="s">
        <v>38998</v>
      </c>
      <c r="F5" s="116">
        <v>45953.97384259259</v>
      </c>
      <c r="G5" s="117">
        <f ca="1">IFERROR(NOW()-F5,"-")</f>
        <v>0.52377442130091367</v>
      </c>
      <c r="H5" s="116">
        <v>45953.965509259258</v>
      </c>
      <c r="I5" s="18" t="str">
        <f>IFERROR(VLOOKUP(D5,DB!A:F,6,0),"")</f>
        <v>SCECO</v>
      </c>
      <c r="J5" s="18" t="str">
        <f>IFERROR(VLOOKUP(D5,DB!A:G,7,0),"")</f>
        <v>Dead</v>
      </c>
      <c r="K5" s="162"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t="s">
        <v>39088</v>
      </c>
      <c r="B6" s="18" t="str">
        <f>IFERROR(VLOOKUP(D6,DB!A:K,11,0),"")</f>
        <v>R2</v>
      </c>
      <c r="C6" s="18">
        <v>2</v>
      </c>
      <c r="D6" s="18" t="s">
        <v>17673</v>
      </c>
      <c r="E6" s="115" t="s">
        <v>38998</v>
      </c>
      <c r="F6" s="116">
        <v>45954.418298611112</v>
      </c>
      <c r="G6" s="117">
        <f ca="1">IFERROR(NOW()-F6,"-")</f>
        <v>7.9318402778881136E-2</v>
      </c>
      <c r="H6" s="116">
        <v>45954.402141203704</v>
      </c>
      <c r="I6" s="18" t="str">
        <f>IFERROR(VLOOKUP(D6,DB!A:F,6,0),"")</f>
        <v>SCECO</v>
      </c>
      <c r="J6" s="18" t="str">
        <f>IFERROR(VLOOKUP(D6,DB!A:G,7,0),"")</f>
        <v>Dead</v>
      </c>
      <c r="K6" s="19" t="s">
        <v>39089</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45954.497617013891</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45954.497617013891</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45954.497617013891</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45954.497617013891</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45954.497617013891</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45954.497617013891</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45954.497617013891</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45954.497617013891</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45954.497617013891</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45954.497617013891</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45954.497617013891</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45954.497617013891</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45954.497617013891</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45954.497617013891</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45954.497617013891</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45954.497617013891</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45954.497617013891</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45954.497617013891</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45954.497617013891</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45954.497617013891</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45954.497617013891</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45954.497617013891</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45954.497617013891</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sheetData>
  <dataValidations count="2">
    <dataValidation allowBlank="1" showInputMessage="1" showErrorMessage="1" sqref="E1" xr:uid="{4D935161-CDD3-4592-B877-3FB59C99E142}"/>
    <dataValidation type="list" allowBlank="1" showInputMessage="1" showErrorMessage="1" sqref="E3:E2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45954.497617013891</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45954.497617013891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45954.497617013891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45954.497617013891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45954.497617013891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45954.497617013891</v>
      </c>
      <c r="H7" s="22"/>
      <c r="I7" s="19" t="s">
        <v>39090</v>
      </c>
      <c r="J7" s="18" t="str">
        <f>IFERROR(VLOOKUP(D7,DB!A:G,7,0),"")</f>
        <v/>
      </c>
      <c r="K7" s="46"/>
      <c r="L7" s="23" t="str">
        <f>IFERROR(VLOOKUP(D7,DB!A:I,9,0),"")</f>
        <v/>
      </c>
    </row>
    <row r="8" spans="1:13" ht="15" customHeight="1">
      <c r="A8" s="19"/>
      <c r="B8" s="63" t="str">
        <f>IFERROR(VLOOKUP(D8,DB!A:K,11,0),"")</f>
        <v/>
      </c>
      <c r="C8" s="18"/>
      <c r="D8" s="18"/>
      <c r="E8" s="18"/>
      <c r="F8" s="20"/>
      <c r="G8" s="21">
        <f t="shared" ca="1" si="0"/>
        <v>45954.497617013891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45954.497617013891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45954.497617013891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45954.497617013891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45954.497617013891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45954.497617013891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45954.497617013891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45954.497617013891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45954.497617013891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45954.497617013891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45954.497617013891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45954.497617013891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45954.497617013891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45954.497617013891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45954.497617013891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45954.497617013891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45954.497617013891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45954.497617013891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45954.497617013891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45954.497617013891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45954.497617013891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45954.497617013891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45954.497617013891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45954.497617013891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45954.497617013891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45954.497617013891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45954.497617013891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45954.497617013891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45954.497617013891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45954.497617013891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45954.497617013891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45954.497617013891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45954.497617013891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45954.497617013891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45954.497617013891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45954.497617013891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45954.497617013891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45954.497617013891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45954.497617013891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45954.497617013891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45954.497617013891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45954.497617013891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45954.497617013891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45954.497617013891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45954.497617013891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45954.497617013891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45954.497617013891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45954.497617013891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45954.497617013891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45954.497617013891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45954.497617013891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45954.497617013891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45954.497617013891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45954.497617013891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45954.497617013891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45954.497617013891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45954.497617013891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45954.497617013891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45954.497617013891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45954.497617013891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45954.497617013891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45954.497617013891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45954.497617013891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45954.497617013891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45954.497617013891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45954.497617013891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45954.497617013891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45954.497617013891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45954.497617013891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45954.497617013891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45954.497617013891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45954.497617013891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45954.497617013891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45954.497617013891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45954.497617013891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45954.497617013891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45954.497617013891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45954.497617013891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45954.497617013891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45954.497617013891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45954.497617013891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45954.497617013891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45954.497617013891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45954.497617013891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45954.497617013891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45954.497617013891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45954.497617013891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45954.497617013891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45954.497617013891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45954.497617013891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45954.497617013891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45954.497617013891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45954.497617013891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45954.497617013891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45954.497617013891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45954.497617013891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45954.497617013891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45954.497617013891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45954.497617013891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45954.497617013891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45954.497617013891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45954.497617013891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45954.497617013891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45954.497617013891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45954.497617013891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45954.497617013891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45954.497617013891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45954.497617013891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45954.497617013891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45954.497617013891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45954.497617013891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45954.497617013891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45954.497617013891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45954.497617013891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45954.497617013891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45954.497617013891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45954.497617013891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45954.497617013891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45954.497617013891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45954.497617013891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45954.497617013891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45954.497617013891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45954.497617013891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45954.497617013891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45954.497617013891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45954.497617013891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45954.497617013891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45954.497617013891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45954.497617013891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45954.497617013891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45954.497617013891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45954.497617013891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45954.497617013891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45954.497617013891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45954.497617013891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45954.497617013891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45954.497617013891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45954.497617013891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45954.497617013891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45954.497617013891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45954.497617013891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45954.497617013891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45954.497617013891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45954.497617013891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45954.497617013891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45954.497617013891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45954.497617013891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45954.497617013891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45954.497617013891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45954.497617013891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45954.497617013891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45954.497617013891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45954.497617013891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45954.497617013891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45954.497617013891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45954.497617013891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45954.497617013891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45954.497617013891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45954.497617013891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45954.497617013891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45954.497617013891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45954.497617013891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45954.497617013891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45954.497617013891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45954.497617013891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45954.497617013891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45954.497617013891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45954.497617013891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45954.497617013891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45954.497617013891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45954.497617013891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45954.497617013891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45954.497617013891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45954.497617013891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45954.497617013891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45954.497617013891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45954.497617013891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45954.497617013891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45954.497617013891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45954.497617013891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45954.497617013891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45954.497617013891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45954.497617013891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45954.497617013891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45954.497617013891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45954.497617013891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45954.497617013891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45954.497617013891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45954.497617013891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45954.497617013891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45954.497617013891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45954.497617013891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45954.497617013891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45954.497617013891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45954.497617013891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45954.497617013891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45954.497617013891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45954.497617013891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45954.497617013891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45954.497617013891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45954.497617013891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45954.497617013891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45954.497617013891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45954.497617013891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45954.497617013891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45954.497617013891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45954.497617013891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45954.497617013891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45954.497617013891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45954.497617013891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45954.497617013891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45954.497617013891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45954.497617013891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45954.497617013891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45954.497617013891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45954.497617013891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45954.497617013891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45954.497617013891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45954.497617013891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45954.497617013891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45954.497617013891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45954.497617013891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45954.497617013891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45954.497617013891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45954.497617013891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45954.497617013891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45954.497617013891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45954.497617013891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45954.497617013891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45954.497617013891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45954.497617013891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45954.497617013891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45954.497617013891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45954.497617013891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45954.497617013891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45954.497617013891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45954.497617013891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45954.497617013891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45954.497617013891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45954.497617013891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45954.497617013891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45954.497617013891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45954.497617013891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45954.497617013891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45954.497617013891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45954.497617013891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45954.497617013891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45954.497617013891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45954.497617013891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45954.497617013891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45954.497617013891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45954.497617013891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45954.497617013891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45954.497617013891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45954.497617013891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45954.497617013891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45954.497617013891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45954.497617013891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45954.497617013891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45954.497617013891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45954.497617013891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45954.497617013891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45954.497617013891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45954.497617013891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45954.497617013891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45954.497617013891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45954.497617013891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45954.497617013891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45954.497617013891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45954.497617013891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45954.497617013891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45954.497617013891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45954.497617013891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45954.497617013891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45954.497617013891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45954.497617013891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45954.497617013891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45954.497617013891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45954.497617013891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45954.497617013891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45954.497617013891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45954.497617013891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45954.497617013891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45954.497617013891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45954.497617013891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45954.497617013891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45954.497617013891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45954.497617013891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45954.497617013891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45954.497617013891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45954.497617013891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45954.497617013891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45954.497617013891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45954.497617013891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45954.497617013891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45954.497617013891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45954.497617013891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45954.497617013891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45954.497617013891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45954.497617013891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45954.497617013891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45954.497617013891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45954.497617013891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45954.497617013891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45954.497617013891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45954.497617013891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45954.497617013891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45954.497617013891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45954.497617013891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45954.497617013891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45954.497617013891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45954.497617013891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45954.497617013891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45954.497617013891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45954.497617013891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45954.497617013891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45954.497617013891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45954.497617013891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45954.497617013891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45954.497617013891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45954.497617013891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45954.497617013891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45954.497617013891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45954.497617013891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45954.497617013891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45954.497617013891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45954.497617013891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45954.497617013891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45954.497617013891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45954.497617013891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45954.497617013891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45954.497617013891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45954.497617013891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45954.497617013891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45954.497617013891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45954.497617013891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45954.497617013891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45954.497617013891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45954.497617013891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45954.497617013891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45954.497617013891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45954.497617013891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45954.497617013891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45954.497617013891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45954.497617013891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45954.497617013891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45954.497617013891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45954.497617013891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45954.497617013891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45954.497617013891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45954.497617013891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45954.497617013891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45954.497617013891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45954.497617013891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45954.497617013891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45954.497617013891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45954.497617013891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45954.497617013891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45954.497617013891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45954.497617013891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45954.497617013891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45954.497617013891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45954.497617013891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45954.497617013891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45954.497617013891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45954.497617013891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45954.497617013891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45954.497617013891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45954.497617013891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45954.497617013891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45954.497617013891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45954.497617013891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45954.497617013891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45954.497617013891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45954.497617013891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45954.497617013891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45954.497617013891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45954.497617013891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45954.497617013891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45954.497617013891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45954.497617013891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45954.497617013891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45954.497617013891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45954.497617013891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45954.497617013891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45954.497617013891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45954.497617013891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45954.497617013891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45954.497617013891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45954.497617013891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45954.497617013891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45954.497617013891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45954.497617013891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45954.497617013891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45954.497617013891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45954.497617013891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45954.497617013891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45954.497617013891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45954.497617013891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45954.497617013891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45954.497617013891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45954.497617013891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45954.497617013891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45954.497617013891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45954.497617013891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45954.497617013891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45954.497617013891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45954.497617013891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45954.497617013891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45954.497617013891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45954.497617013891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45954.497617013891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45954.497617013891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45954.497617013891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45954.497617013891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45954.497617013891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45954.497617013891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45954.497617013891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45954.497617013891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45954.497617013891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45954.497617013891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45954.497617013891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45954.497617013891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45954.497617013891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45954.497617013891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45954.497617013891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45954.497617013891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45954.497617013891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45954.497617013891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45954.497617013891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45954.497617013891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45954.497617013891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45954.497617013891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45954.497617013891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45954.497617013891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45954.497617013891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45954.497617013891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45954.497617013891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45954.497617013891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45954.497617013891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45954.497617013891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45954.497617013891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45954.497617013891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45954.497617013891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45954.497617013891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45954.497617013891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45954.497617013891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45954.497617013891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45954.497617013891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45954.497617013891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45954.497617013891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45954.497617013891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45954.497617013891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45954.497617013891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45954.497617013891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45954.497617013891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45954.497617013891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45954.497617013891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45954.497617013891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45954.497617013891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45954.497617013891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45954.497617013891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45954.497617013891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45954.497617013891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45954.497617013891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45954.497617013891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45954.497617013891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45954.497617013891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45954.497617013891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45954.497617013891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45954.497617013891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45954.497617013891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45954.497617013891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45954.497617013891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45954.497617013891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45954.497617013891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45954.497617013891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45954.497617013891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45954.497617013891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45954.497617013891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45954.497617013891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45954.497617013891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45954.497617013891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45954.497617013891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45954.497617013891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45954.497617013891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45954.497617013891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45954.497617013891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45954.497617013891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45954.497617013891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45954.497617013891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45954.497617013891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45954.497617013891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45954.497617013891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45954.497617013891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45954.497617013891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45954.497617013891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45954.497617013891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45954.497617013891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45954.497617013891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45954.497617013891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45954.497617013891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45954.497617013891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45954.497617013891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45954.497617013891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45954.497617013891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45954.497617013891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45954.497617013891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45954.497617013891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45954.497617013891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45954.497617013891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45954.497617013891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45954.497617013891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45954.497617013891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45954.497617013891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45954.497617013891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45954.497617013891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45954.497617013891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45954.497617013891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45954.497617013891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45954.497617013891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45954.497617013891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45954.497617013891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45954.497617013891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45954.497617013891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45954.497617013891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45954.497617013891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45954.497617013891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45954.497617013891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45954.497617013891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45954.497617013891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45954.497617013891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45954.497617013891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45954.497617013891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45954.497617013891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45954.497617013891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45954.497617013891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45954.497617013891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45954.497617013891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45954.497617013891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45954.497617013891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45954.497617013891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45954.497617013891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45954.497617013891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45954.497617013891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45954.497617013891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45954.497617013891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45954.497617013891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45954.497617013891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45954.497617013891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45954.497617013891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45954.497617013891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45954.497617013891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45954.497617013891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45954.497617013891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45954.497617013891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45954.497617013891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45954.497617013891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45954.497617013891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45954.497617013891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45954.497617013891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45954.497617013891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45954.497617013891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45954.497617013891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45954.497617013891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45954.497617013891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45954.497617013891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45954.497617013891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45954.497617013891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45954.497617013891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45954.497617013891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45954.497617013891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45954.497617013891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45954.497617013891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45954.497617013891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45954.497617013891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45954.497617013891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45954.497617013891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45954.497617013891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45954.497617013891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45954.497617013891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45954.497617013891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45954.497617013891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45954.497617013891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45954.497617013891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45954.497617013891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45954.497617013891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45954.497617013891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45954.497617013891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45954.497617013891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45954.497617013891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45954.497617013891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45954.497617013891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45954.497617013891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45954.497617013891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45954.497617013891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45954.497617013891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45954.497617013891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45954.497617013891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45954.497617013891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45954.497617013891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45954.497617013891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45954.497617013891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45954.497617013891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45954.497617013891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45954.497617013891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45954.497617013891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45954.497617013891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45954.497617013891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45954.497617013891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45954.497617013891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45954.497617013891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45954.497617013891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45954.497617013891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45954.497617013891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45954.497617013891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45954.497617013891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45954.497617013891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45954.497617013891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45954.497617013891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45954.497617013891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45954.497617013891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45954.497617013891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45954.497617013891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45954.497617013891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45954.497617013891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45954.497617013891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45954.497617013891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45954.497617013891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45954.497617013891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45954.497617013891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45954.497617013891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45954.497617013891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45954.497617013891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45954.497617013891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45954.497617013891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45954.497617013891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45954.497617013891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45954.497617013891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45954.497617013891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45954.497617013891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45954.497617013891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45954.497617013891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45954.497617013891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45954.497617013891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45954.497617013891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45954.497617013891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45954.497617013891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45954.497617013891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45954.497617013891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45954.497617013891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45954.497617013891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45954.497617013891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45954.497617013891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45954.497617013891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45954.497617013891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45954.497617013891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45954.497617013891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45954.497617013891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45954.497617013891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45954.497617013891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45954.497617013891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45954.497617013891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45954.497617013891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45954.497617013891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45954.497617013891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45954.497617013891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45954.497617013891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45954.497617013891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45954.497617013891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45954.497617013891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45954.497617013891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45954.497617013891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45954.497617013891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45954.497617013891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45954.497617013891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45954.497617013891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45954.497617013891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45954.497617013891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45954.497617013891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45954.497617013891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45954.497617013891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45954.497617013891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45954.497617013891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45954.497617013891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45954.497617013891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45954.497617013891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45954.497617013891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45954.497617013891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45954.497617013891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45954.497617013891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45954.497617013891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45954.497617013891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45954.497617013891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45954.497617013891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45954.497617013891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45954.497617013891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45954.497617013891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45954.497617013891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45954.497617013891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45954.497617013891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45954.497617013891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45954.497617013891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45954.497617013891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45954.497617013891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45954.497617013891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45954.497617013891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45954.497617013891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45954.497617013891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45954.497617013891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45954.497617013891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45954.497617013891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45954.497617013891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45954.497617013891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45954.497617013891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45954.497617013891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45954.497617013891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45954.497617013891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45954.497617013891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45954.497617013891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45954.497617013891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45954.497617013891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45954.497617013891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45954.497617013891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45954.497617013891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45954.497617013891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45954.497617013891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45954.497617013891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45954.497617013891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45954.497617013891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45954.497617013891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45954.497617013891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45954.497617013891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45954.497617013891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45954.497617013891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45954.497617013891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45954.497617013891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45954.497617013891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45954.497617013891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45954.497617013891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45954.497617013891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45954.497617013891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45954.497617013891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45954.497617013891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45954.497617013891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45954.497617013891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45954.497617013891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45954.497617013891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45954.497617013891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45954.497617013891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45954.497617013891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45954.497617013891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45954.497617013891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45954.497617013891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45954.497617013891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45954.497617013891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45954.497617013891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45954.497617013891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45954.497617013891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45954.497617013891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45954.497617013891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45954.497617013891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45954.497617013891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45954.497617013891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45954.497617013891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45954.497617013891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45954.497617013891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45954.497617013891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45954.497617013891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45954.497617013891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45954.497617013891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45954.497617013891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45954.497617013891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45954.497617013891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45954.497617013891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45954.497617013891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45954.497617013891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45954.497617013891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45954.497617013891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45954.497617013891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45954.497617013891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45954.497617013891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45954.497617013891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45954.497617013891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45954.497617013891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45954.497617013891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45954.497617013891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45954.497617013891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45954.497617013891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45954.497617013891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45954.497617013891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45954.497617013891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45954.497617013891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45954.497617013891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45954.497617013891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45954.497617013891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45954.497617013891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45954.497617013891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45954.497617013891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45954.497617013891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45954.497617013891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45954.497617013891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45954.497617013891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45954.497617013891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45954.497617013891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45954.497617013891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45954.497617013891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45954.497617013891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45954.497617013891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45954.497617013891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45954.497617013891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45954.497617013891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45954.497617013891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45954.497617013891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45954.497617013891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45954.497617013891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45954.497617013891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45954.497617013891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45954.497617013891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45954.497617013891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45954.497617013891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45954.497617013891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45954.497617013891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45954.497617013891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45954.497617013891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45954.497617013891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45954.497617013891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45954.497617013891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45954.497617013891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45954.497617013891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45954.497617013891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45954.497617013891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45954.497617013891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45954.497617013891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45954.497617013891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45954.497617013891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45954.497617013891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45954.497617013891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45954.497617013891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45954.497617013891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45954.497617013891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45954.497617013891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45954.497617013891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45954.497617013891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45954.497617013891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45954.497617013891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45954.497617013891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45954.497617013891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45954.497617013891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45954.497617013891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45954.497617013891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45954.497617013891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45954.497617013891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45954.497617013891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45954.497617013891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45954.497617013891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45954.497617013891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45954.497617013891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45954.497617013891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45954.497617013891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45954.497617013891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45954.497617013891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45954.497617013891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45954.497617013891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45954.497617013891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45954.497617013891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45954.497617013891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45954.497617013891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45954.497617013891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45954.497617013891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45954.497617013891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45954.497617013891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45954.497617013891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45954.497617013891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45954.497617013891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45954.497617013891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45954.497617013891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45954.497617013891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45954.497617013891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45954.497617013891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45954.497617013891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45954.497617013891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45954.497617013891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45954.497617013891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45954.497617013891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45954.497617013891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45954.497617013891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45954.497617013891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45954.497617013891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45954.497617013891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45954.497617013891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45954.497617013891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45954.497617013891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45954.497617013891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45954.497617013891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45954.497617013891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45954.497617013891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45954.497617013891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45954.497617013891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45954.497617013891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45954.497617013891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45954.497617013891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45954.497617013891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45954.497617013891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45954.497617013891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45954.497617013891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45954.497617013891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45954.497617013891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45954.497617013891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45954.497617013891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45954.497617013891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45954.497617013891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45954.497617013891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45954.497617013891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45954.497617013891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45954.497617013891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45954.497617013891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45954.497617013891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45954.497617013891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45954.497617013891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45954.497617013891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45954.497617013891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45954.497617013891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45954.497617013891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45954.497617013891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45954.497617013891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45954.497617013891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45954.497617013891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45954.497617013891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45954.497617013891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45954.497617013891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45954.497617013891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45954.497617013891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45954.497617013891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45954.497617013891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45954.497617013891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45954.497617013891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45954.497617013891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45954.497617013891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45954.497617013891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45954.497617013891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45954.497617013891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45954.497617013891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45954.497617013891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45954.497617013891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45954.497617013891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45954.497617013891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45954.497617013891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45954.497617013891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45954.497617013891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45954.497617013891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45954.497617013891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45954.497617013891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45954.497617013891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45954.497617013891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45954.497617013891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45954.497617013891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45954.497617013891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45954.497617013891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45954.497617013891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45954.497617013891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45954.497617013891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45954.497617013891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45954.497617013891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45954.497617013891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45954.497617013891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45954.497617013891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45954.497617013891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45954.497617013891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45954.497617013891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45954.497617013891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45954.497617013891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45954.497617013891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45954.497617013891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45954.497617013891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45954.497617013891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45954.497617013891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45954.497617013891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45954.497617013891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45954.497617013891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45954.497617013891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45954.497617013891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45954.497617013891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45954.497617013891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45954.497617013891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45954.497617013891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45954.497617013891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45954.497617013891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45954.497617013891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45954.497617013891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45954.497617013891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45954.497617013891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45954.497617013891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45954.497617013891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45954.497617013891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45954.497617013891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45954.497617013891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45954.497617013891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45954.497617013891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45954.497617013891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45954.497617013891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45954.497617013891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45954.497617013891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45954.497617013891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45954.497617013891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45954.497617013891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45954.497617013891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45954.497617013891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45954.497617013891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45954.497617013891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45954.497617013891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45954.497617013891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45954.497617013891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45954.497617013891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45954.497617013891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45954.497617013891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45954.497617013891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45954.497617013891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45954.497617013891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45954.497617013891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45954.497617013891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45954.497617013891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45954.497617013891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45954.497617013891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45954.497617013891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45954.497617013891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45954.497617013891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45954.497617013891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45954.497617013891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45954.497617013891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45954.497617013891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45954.497617013891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45954.497617013891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45954.497617013891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45954.497617013891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45954.497617013891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45954.497617013891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45954.497617013891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45954.497617013891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45954.497617013891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45954.497617013891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45954.497617013891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45954.497617013891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45954.497617013891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45954.497617013891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45954.497617013891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45954.497617013891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45954.497617013891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45954.497617013891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45954.497617013891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45954.497617013891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45954.497617013891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45954.497617013891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45954.497617013891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45954.497617013891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45954.497617013891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45954.497617013891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45954.497617013891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45954.497617013891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45954.497617013891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45954.497617013891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45954.497617013891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45954.497617013891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45954.497617013891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45954.497617013891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45954.497617013891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45954.497617013891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45954.497617013891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45954.497617013891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45954.497617013891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45954.497617013891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45954.497617013891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45954.497617013891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45954.497617013891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45954.497617013891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45954.497617013891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45954.497617013891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45954.497617013891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45954.497617013891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45954.497617013891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45954.497617013891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45954.497617013891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45954.497617013891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45954.497617013891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45954.497617013891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45954.497617013891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45954.497617013891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45954.497617013891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45954.497617013891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45954.497617013891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45954.497617013891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45954.497617013891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45954.497617013891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45954.497617013891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45954.497617013891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45954.497617013891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45954.497617013891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45954.497617013891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45954.497617013891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45954.497617013891</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45954.497617013891</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45954.497617013891</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45954.497617013891</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45954.497617013891</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45954.497617013891</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45954.497617013891</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45954.497617013891</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45954.497617013891</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45954.497617013891</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45954.497617013891</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45954.497617013891</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45954.497617013891</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45954.497617013891</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45954.497617013891</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45954.497617013891</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45954.497617013891</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45954.497617013891</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42"/>
  <sheetViews>
    <sheetView workbookViewId="0">
      <selection activeCell="A5" sqref="A5:X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39091</v>
      </c>
      <c r="B2" s="97" t="str">
        <f>IFERROR(VLOOKUP(D2,DB!A:K,11,0),"")</f>
        <v>R4</v>
      </c>
      <c r="C2" s="98">
        <v>1</v>
      </c>
      <c r="D2" s="94" t="s">
        <v>35115</v>
      </c>
      <c r="E2" s="99" t="s">
        <v>38998</v>
      </c>
      <c r="F2" s="100">
        <v>45703.480717592596</v>
      </c>
      <c r="G2" s="101">
        <f ca="1">IFERROR(NOW()-F2,"")</f>
        <v>251.01689942129451</v>
      </c>
      <c r="H2" s="100">
        <v>45703.474768518521</v>
      </c>
      <c r="I2" s="97" t="str">
        <f>IFERROR(VLOOKUP(D2,DB!A:F,6,0),"")</f>
        <v>SCECO</v>
      </c>
      <c r="J2" s="97" t="str">
        <f>IFERROR(VLOOKUP(D2,DB!A:G,7,0),"")</f>
        <v>Dead</v>
      </c>
      <c r="K2" s="102" t="s">
        <v>39092</v>
      </c>
      <c r="L2" s="94" t="str">
        <f>IFERROR(VLOOKUP(D2,DB!A:I,9,0),"")</f>
        <v>Latis</v>
      </c>
    </row>
    <row r="3" spans="1:16" ht="30" customHeight="1">
      <c r="A3" s="120" t="s">
        <v>39093</v>
      </c>
      <c r="B3" s="97" t="str">
        <f>IFERROR(VLOOKUP(D3,DB!A:K,11,0),"")</f>
        <v>R4</v>
      </c>
      <c r="C3" s="121">
        <v>1</v>
      </c>
      <c r="D3" s="94" t="s">
        <v>27420</v>
      </c>
      <c r="E3" s="99" t="s">
        <v>38998</v>
      </c>
      <c r="F3" s="124">
        <v>45953.634722222225</v>
      </c>
      <c r="G3" s="125">
        <f ca="1">IFERROR(NOW()-F3,"")</f>
        <v>0.86289479166589445</v>
      </c>
      <c r="H3" s="124">
        <v>45953.546631944446</v>
      </c>
      <c r="I3" s="120" t="str">
        <f>IFERROR(VLOOKUP(D3,DB!A:F,6,0),"")</f>
        <v>SCECO</v>
      </c>
      <c r="J3" s="120" t="str">
        <f>IFERROR(VLOOKUP(D3,DB!A:G,7,0),"")</f>
        <v>Dead</v>
      </c>
      <c r="K3" s="126" t="s">
        <v>39094</v>
      </c>
      <c r="L3" s="122" t="str">
        <f>IFERROR(VLOOKUP(D3,DB!A:I,9,0),"")</f>
        <v>Latis</v>
      </c>
    </row>
    <row r="4" spans="1:16" ht="15" customHeight="1">
      <c r="A4" s="120" t="s">
        <v>39095</v>
      </c>
      <c r="B4" s="120" t="str">
        <f>IFERROR(VLOOKUP(D4,DB!A:K,11,0),"")</f>
        <v>R4</v>
      </c>
      <c r="C4" s="121">
        <v>2</v>
      </c>
      <c r="D4" s="94" t="s">
        <v>35586</v>
      </c>
      <c r="E4" s="99" t="s">
        <v>38998</v>
      </c>
      <c r="F4" s="124">
        <v>45953.820138888892</v>
      </c>
      <c r="G4" s="125">
        <f ca="1">IFERROR(NOW()-F4,"")</f>
        <v>0.67747812499874271</v>
      </c>
      <c r="H4" s="124">
        <v>45953.776747685188</v>
      </c>
      <c r="I4" s="120" t="str">
        <f>IFERROR(VLOOKUP(D4,DB!A:F,6,0),"")</f>
        <v>SCECO</v>
      </c>
      <c r="J4" s="120" t="str">
        <f>IFERROR(VLOOKUP(D4,DB!A:G,7,0),"")</f>
        <v>In progress</v>
      </c>
      <c r="K4" s="126" t="s">
        <v>39096</v>
      </c>
      <c r="L4" s="122" t="str">
        <f>IFERROR(VLOOKUP(D4,DB!A:I,9,0),"")</f>
        <v>Latis</v>
      </c>
    </row>
    <row r="5" spans="1:16" ht="15" customHeight="1">
      <c r="A5" s="120" t="s">
        <v>39097</v>
      </c>
      <c r="B5" s="120" t="str">
        <f>IFERROR(VLOOKUP(D5,DB!A:K,11,0),"")</f>
        <v>R4</v>
      </c>
      <c r="C5" s="121">
        <v>1</v>
      </c>
      <c r="D5" s="122" t="s">
        <v>25306</v>
      </c>
      <c r="E5" s="99" t="s">
        <v>38998</v>
      </c>
      <c r="F5" s="124">
        <v>45954.374976851854</v>
      </c>
      <c r="G5" s="125">
        <f ca="1">IFERROR(NOW()-F5,"")</f>
        <v>0.12264016203698702</v>
      </c>
      <c r="H5" s="124">
        <v>45954.368726851855</v>
      </c>
      <c r="I5" s="120" t="str">
        <f>IFERROR(VLOOKUP(D5,DB!A:F,6,0),"")</f>
        <v>SCECO</v>
      </c>
      <c r="J5" s="120" t="str">
        <f>IFERROR(VLOOKUP(D5,DB!A:G,7,0),"")</f>
        <v>Dead</v>
      </c>
      <c r="K5" s="126" t="s">
        <v>39098</v>
      </c>
      <c r="L5" s="122" t="str">
        <f>IFERROR(VLOOKUP(D5,DB!A:I,9,0),"")</f>
        <v>Latis</v>
      </c>
    </row>
    <row r="6" spans="1:16" ht="15" customHeight="1">
      <c r="A6" s="120" t="s">
        <v>39099</v>
      </c>
      <c r="B6" s="120" t="str">
        <f>IFERROR(VLOOKUP(D6,DB!A:K,11,0),"")</f>
        <v>R4</v>
      </c>
      <c r="C6" s="121">
        <v>1</v>
      </c>
      <c r="D6" s="122" t="s">
        <v>36134</v>
      </c>
      <c r="E6" s="99" t="s">
        <v>38998</v>
      </c>
      <c r="F6" s="124">
        <v>45954.438252314816</v>
      </c>
      <c r="G6" s="125">
        <f ca="1">IFERROR(NOW()-F6,"")</f>
        <v>5.9364699074649252E-2</v>
      </c>
      <c r="H6" s="124">
        <v>45954.432696759257</v>
      </c>
      <c r="I6" s="120" t="str">
        <f>IFERROR(VLOOKUP(D6,DB!A:F,6,0),"")</f>
        <v>Generator-SG</v>
      </c>
      <c r="J6" s="120" t="str">
        <f>IFERROR(VLOOKUP(D6,DB!A:G,7,0),"")</f>
        <v>Dead</v>
      </c>
      <c r="K6" s="126" t="s">
        <v>39100</v>
      </c>
      <c r="L6" s="122" t="str">
        <f>IFERROR(VLOOKUP(D6,DB!A:I,9,0),"")</f>
        <v>Latis</v>
      </c>
    </row>
    <row r="7" spans="1:16" ht="15" customHeight="1">
      <c r="A7" s="120"/>
      <c r="B7" s="120" t="str">
        <f>IFERROR(VLOOKUP(D7,DB!A:K,11,0),"")</f>
        <v/>
      </c>
      <c r="C7" s="121"/>
      <c r="D7" s="122"/>
      <c r="E7" s="123"/>
      <c r="F7" s="124"/>
      <c r="G7" s="125">
        <f ca="1">IFERROR(NOW()-F7,"")</f>
        <v>45954.497617013891</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123"/>
      <c r="F8" s="124"/>
      <c r="G8" s="125">
        <f ca="1">IFERROR(NOW()-F8,"")</f>
        <v>45954.497617013891</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123"/>
      <c r="F9" s="124"/>
      <c r="G9" s="125">
        <f ca="1">IFERROR(NOW()-F9,"")</f>
        <v>45954.497617013891</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123"/>
      <c r="F10" s="124"/>
      <c r="G10" s="125">
        <f ca="1">IFERROR(NOW()-F10,"")</f>
        <v>45954.497617013891</v>
      </c>
      <c r="H10" s="124"/>
      <c r="I10" s="120" t="str">
        <f>IFERROR(VLOOKUP(D10,DB!A:F,6,0),"")</f>
        <v/>
      </c>
      <c r="J10" s="120" t="str">
        <f>IFERROR(VLOOKUP(D10,DB!A:G,7,0),"")</f>
        <v/>
      </c>
      <c r="K10" s="126"/>
      <c r="L10" s="122" t="str">
        <f>IFERROR(VLOOKUP(D10,DB!A:I,9,0),"")</f>
        <v/>
      </c>
    </row>
    <row r="11" spans="1:16" ht="15" customHeight="1">
      <c r="A11" s="120"/>
      <c r="B11" s="120" t="str">
        <f>IFERROR(VLOOKUP(D12,DB!A:K,11,0),"")</f>
        <v/>
      </c>
      <c r="C11" s="121"/>
      <c r="D11" s="122"/>
      <c r="E11" s="123"/>
      <c r="F11" s="124"/>
      <c r="G11" s="125">
        <f ca="1">IFERROR(NOW()-F11,"")</f>
        <v>45954.497617013891</v>
      </c>
      <c r="H11" s="124"/>
      <c r="I11" s="120" t="str">
        <f>IFERROR(VLOOKUP(D12,DB!A:F,6,0),"")</f>
        <v/>
      </c>
      <c r="J11" s="120" t="str">
        <f>IFERROR(VLOOKUP(D12,DB!A:G,7,0),"")</f>
        <v/>
      </c>
      <c r="K11" s="126"/>
      <c r="L11" s="122" t="str">
        <f>IFERROR(VLOOKUP(D12,DB!A:I,9,0),"")</f>
        <v/>
      </c>
    </row>
    <row r="12" spans="1:16" ht="15" customHeight="1">
      <c r="A12" s="120"/>
      <c r="B12" s="120" t="str">
        <f>IFERROR(VLOOKUP(#REF!,DB!A:K,11,0),"")</f>
        <v/>
      </c>
      <c r="C12" s="121"/>
      <c r="D12" s="122"/>
      <c r="E12" s="123"/>
      <c r="F12" s="124"/>
      <c r="G12" s="125">
        <f ca="1">IFERROR(NOW()-F12,"")</f>
        <v>45954.497617013891</v>
      </c>
      <c r="H12" s="124"/>
      <c r="I12" s="120" t="str">
        <f>IFERROR(VLOOKUP(#REF!,DB!A:F,6,0),"")</f>
        <v/>
      </c>
      <c r="J12" s="120" t="str">
        <f>IFERROR(VLOOKUP(#REF!,DB!A:G,7,0),"")</f>
        <v/>
      </c>
      <c r="K12" s="126"/>
      <c r="L12" s="122" t="str">
        <f>IFERROR(VLOOKUP(#REF!,DB!A:I,9,0),"")</f>
        <v/>
      </c>
    </row>
    <row r="13" spans="1:16" ht="15" customHeight="1">
      <c r="A13" s="120"/>
      <c r="B13" s="120" t="str">
        <f>IFERROR(VLOOKUP(D13,DB!A:K,11,0),"")</f>
        <v/>
      </c>
      <c r="C13" s="121"/>
      <c r="D13" s="122"/>
      <c r="E13" s="123"/>
      <c r="F13" s="124"/>
      <c r="G13" s="125">
        <f ca="1">IFERROR(NOW()-F13,"")</f>
        <v>45954.497617013891</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45954.497617013891</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45954.497617013891</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123"/>
      <c r="F16" s="124"/>
      <c r="G16" s="125">
        <f ca="1">IFERROR(NOW()-F16,"")</f>
        <v>45954.497617013891</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94"/>
      <c r="E17" s="123"/>
      <c r="F17" s="124"/>
      <c r="G17" s="125">
        <f ca="1">IFERROR(NOW()-F17,"")</f>
        <v>45954.497617013891</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45954.497617013891</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45954.497617013891</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45954.497617013891</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45954.497617013891</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45954.497617013891</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45954.497617013891</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45954.497617013891</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94"/>
      <c r="E25" s="123"/>
      <c r="F25" s="124"/>
      <c r="G25" s="125">
        <f ca="1">IFERROR(NOW()-F25,"")</f>
        <v>45954.497617013891</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45954.497617013891</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45954.497617013891</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45954.497617013891</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45954.497617013891</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45954.497617013891</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45954.497617013891</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45954.497617013891</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45954.497617013891</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45954.497617013891</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45954.497617013891</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45954.497617013891</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45954.497617013891</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45954.497617013891</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45954.497617013891</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45954.497617013891</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45954.497617013891</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45954.497617013891</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45954.497617013891</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45954.497617013891</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45954.497617013891</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45954.497617013891</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45954.497617013891</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45954.497617013891</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45954.497617013891</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45954.497617013891</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45954.497617013891</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45954.497617013891</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45954.497617013891</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45954.497617013891</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45954.497617013891</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45954.497617013891</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45954.497617013891</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45954.497617013891</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45954.497617013891</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45954.497617013891</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45954.497617013891</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45954.497617013891</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45954.497617013891</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45954.497617013891</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45954.497617013891</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45954.497617013891</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45954.497617013891</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45954.497617013891</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45954.497617013891</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45954.497617013891</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45954.497617013891</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45954.497617013891</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45954.497617013891</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45954.497617013891</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45954.497617013891</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45954.497617013891</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45954.497617013891</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45954.497617013891</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45954.497617013891</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45954.497617013891</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45954.497617013891</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45954.497617013891</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45954.497617013891</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45954.497617013891</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45954.497617013891</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45954.497617013891</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45954.497617013891</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45954.497617013891</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45954.497617013891</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45954.497617013891</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45954.497617013891</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45954.497617013891</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45954.497617013891</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45954.497617013891</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45954.497617013891</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45954.497617013891</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45954.497617013891</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45954.497617013891</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45954.497617013891</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45954.497617013891</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45954.497617013891</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45954.497617013891</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45954.497617013891</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45954.497617013891</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45954.497617013891</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45954.497617013891</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45954.497617013891</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45954.497617013891</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45954.497617013891</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45954.497617013891</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45954.497617013891</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45954.497617013891</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45954.497617013891</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45954.497617013891</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45954.497617013891</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45954.497617013891</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45954.497617013891</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45954.497617013891</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45954.497617013891</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45954.497617013891</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45954.497617013891</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45954.497617013891</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45954.497617013891</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45954.497617013891</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45954.497617013891</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45954.497617013891</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45954.497617013891</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45954.497617013891</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45954.497617013891</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45954.497617013891</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45954.497617013891</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45954.497617013891</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45954.497617013891</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45954.497617013891</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45954.497617013891</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45954.497617013891</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45954.497617013891</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45954.497617013891</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45954.497617013891</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45954.497617013891</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45954.497617013891</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45954.497617013891</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45954.497617013891</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45954.497617013891</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45954.497617013891</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45954.497617013891</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45954.497617013891</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45954.497617013891</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45954.497617013891</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45954.497617013891</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45954.497617013891</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45954.497617013891</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45954.497617013891</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45954.497617013891</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45954.497617013891</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45954.497617013891</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45954.497617013891</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45954.497617013891</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45954.497617013891</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45954.497617013891</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45954.497617013891</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45954.497617013891</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45954.497617013891</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45954.497617013891</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45954.497617013891</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45954.497617013891</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45954.497617013891</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45954.497617013891</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45954.497617013891</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45954.497617013891</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45954.497617013891</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45954.497617013891</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45954.497617013891</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45954.497617013891</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45954.497617013891</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45954.497617013891</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45954.497617013891</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45954.497617013891</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45954.497617013891</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45954.497617013891</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45954.497617013891</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45954.497617013891</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45954.497617013891</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45954.497617013891</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45954.497617013891</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45954.497617013891</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45954.497617013891</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45954.497617013891</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45954.497617013891</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45954.497617013891</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45954.497617013891</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45954.497617013891</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45954.497617013891</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45954.497617013891</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45954.497617013891</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45954.497617013891</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45954.497617013891</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45954.497617013891</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45954.497617013891</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45954.497617013891</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45954.497617013891</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45954.497617013891</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45954.497617013891</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45954.497617013891</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45954.497617013891</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45954.497617013891</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45954.497617013891</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45954.497617013891</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45954.497617013891</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45954.497617013891</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45954.497617013891</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45954.497617013891</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45954.497617013891</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45954.497617013891</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45954.497617013891</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45954.497617013891</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45954.497617013891</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45954.497617013891</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45954.497617013891</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45954.497617013891</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45954.497617013891</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45954.497617013891</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45954.497617013891</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45954.497617013891</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45954.497617013891</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45954.497617013891</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45954.497617013891</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45954.497617013891</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45954.497617013891</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45954.497617013891</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45954.497617013891</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45954.497617013891</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45954.497617013891</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45954.497617013891</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45954.497617013891</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45954.497617013891</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45954.497617013891</v>
      </c>
      <c r="H237" s="124"/>
      <c r="I237" s="120" t="str">
        <f>IFERROR(VLOOKUP(D237,DB!A:F,6,0),"")</f>
        <v/>
      </c>
      <c r="J237" s="120" t="str">
        <f>IFERROR(VLOOKUP(D237,DB!A:G,7,0),"")</f>
        <v/>
      </c>
      <c r="K237" s="126"/>
      <c r="L237" s="122" t="str">
        <f>IFERROR(VLOOKUP(D237,DB!A:I,9,0),"")</f>
        <v/>
      </c>
    </row>
    <row r="238" spans="1:12" ht="15" customHeight="1">
      <c r="A238" s="120"/>
      <c r="B238" s="120" t="str">
        <f>IFERROR(VLOOKUP(D238,DB!A:K,11,0),"")</f>
        <v/>
      </c>
      <c r="C238" s="121"/>
      <c r="D238" s="122"/>
      <c r="E238" s="123"/>
      <c r="F238" s="124"/>
      <c r="G238" s="125">
        <f ca="1">IFERROR(NOW()-F238,"")</f>
        <v>45954.497617013891</v>
      </c>
      <c r="H238" s="124"/>
      <c r="I238" s="120" t="str">
        <f>IFERROR(VLOOKUP(D238,DB!A:F,6,0),"")</f>
        <v/>
      </c>
      <c r="J238" s="120" t="str">
        <f>IFERROR(VLOOKUP(D238,DB!A:G,7,0),"")</f>
        <v/>
      </c>
      <c r="K238" s="126"/>
      <c r="L238" s="122" t="str">
        <f>IFERROR(VLOOKUP(D238,DB!A:I,9,0),"")</f>
        <v/>
      </c>
    </row>
    <row r="239" spans="1:12" ht="15" customHeight="1">
      <c r="A239" s="120"/>
      <c r="B239" s="120" t="str">
        <f>IFERROR(VLOOKUP(D239,DB!A:K,11,0),"")</f>
        <v/>
      </c>
      <c r="C239" s="121"/>
      <c r="D239" s="122"/>
      <c r="E239" s="123"/>
      <c r="F239" s="124"/>
      <c r="G239" s="125">
        <f ca="1">IFERROR(NOW()-F239,"")</f>
        <v>45954.497617013891</v>
      </c>
      <c r="H239" s="124"/>
      <c r="I239" s="120" t="str">
        <f>IFERROR(VLOOKUP(D239,DB!A:F,6,0),"")</f>
        <v/>
      </c>
      <c r="J239" s="120" t="str">
        <f>IFERROR(VLOOKUP(D239,DB!A:G,7,0),"")</f>
        <v/>
      </c>
      <c r="K239" s="126"/>
      <c r="L239" s="122" t="str">
        <f>IFERROR(VLOOKUP(D239,DB!A:I,9,0),"")</f>
        <v/>
      </c>
    </row>
    <row r="240" spans="1:12" ht="15" customHeight="1">
      <c r="A240" s="120"/>
      <c r="B240" s="120" t="str">
        <f>IFERROR(VLOOKUP(D240,DB!A:K,11,0),"")</f>
        <v/>
      </c>
      <c r="C240" s="121"/>
      <c r="D240" s="122"/>
      <c r="E240" s="123"/>
      <c r="F240" s="124"/>
      <c r="G240" s="125">
        <f ca="1">IFERROR(NOW()-F240,"")</f>
        <v>45954.497617013891</v>
      </c>
      <c r="H240" s="124"/>
      <c r="I240" s="120" t="str">
        <f>IFERROR(VLOOKUP(D240,DB!A:F,6,0),"")</f>
        <v/>
      </c>
      <c r="J240" s="120" t="str">
        <f>IFERROR(VLOOKUP(D240,DB!A:G,7,0),"")</f>
        <v/>
      </c>
      <c r="K240" s="126"/>
      <c r="L240" s="122" t="str">
        <f>IFERROR(VLOOKUP(D240,DB!A:I,9,0),"")</f>
        <v/>
      </c>
    </row>
    <row r="241" spans="1:12" ht="15" customHeight="1">
      <c r="A241" s="120"/>
      <c r="B241" s="120" t="str">
        <f>IFERROR(VLOOKUP(D241,DB!A:K,11,0),"")</f>
        <v/>
      </c>
      <c r="C241" s="121"/>
      <c r="D241" s="122"/>
      <c r="E241" s="123"/>
      <c r="F241" s="124"/>
      <c r="G241" s="125">
        <f ca="1">IFERROR(NOW()-F241,"")</f>
        <v>45954.497617013891</v>
      </c>
      <c r="H241" s="124"/>
      <c r="I241" s="120" t="str">
        <f>IFERROR(VLOOKUP(D241,DB!A:F,6,0),"")</f>
        <v/>
      </c>
      <c r="J241" s="120" t="str">
        <f>IFERROR(VLOOKUP(D241,DB!A:G,7,0),"")</f>
        <v/>
      </c>
      <c r="K241" s="126"/>
      <c r="L241" s="122" t="str">
        <f>IFERROR(VLOOKUP(D241,DB!A:I,9,0),"")</f>
        <v/>
      </c>
    </row>
    <row r="242" spans="1:12" ht="15" customHeight="1">
      <c r="A242" s="127"/>
      <c r="B242" s="127" t="str">
        <f>IFERROR(VLOOKUP(D242,DB!A:K,11,0),"")</f>
        <v/>
      </c>
      <c r="C242" s="128"/>
      <c r="D242" s="129"/>
      <c r="E242" s="130"/>
      <c r="F242" s="131"/>
      <c r="G242" s="132">
        <f ca="1">IFERROR(NOW()-F242,"")</f>
        <v>45954.497617013891</v>
      </c>
      <c r="H242" s="131"/>
      <c r="I242" s="127" t="str">
        <f>IFERROR(VLOOKUP(D242,DB!A:F,6,0),"")</f>
        <v/>
      </c>
      <c r="J242" s="127" t="str">
        <f>IFERROR(VLOOKUP(D242,DB!A:G,7,0),"")</f>
        <v/>
      </c>
      <c r="K242" s="133"/>
      <c r="L242" s="129" t="str">
        <f>IFERROR(VLOOKUP(D242,DB!A:I,9,0),"")</f>
        <v/>
      </c>
    </row>
  </sheetData>
  <dataValidations count="2">
    <dataValidation allowBlank="1" showInputMessage="1" showErrorMessage="1" sqref="E1" xr:uid="{A4F81451-56CC-4543-9497-104C4E44EE4B}"/>
    <dataValidation type="list" allowBlank="1" showInputMessage="1" showErrorMessage="1" sqref="E2:E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workbookViewId="0">
      <selection activeCell="K10" sqref="K10"/>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39101</v>
      </c>
      <c r="B2" s="37" t="str">
        <f>IFERROR(VLOOKUP(D2,DB!A:K,11,0),"")</f>
        <v>R5</v>
      </c>
      <c r="C2" s="37">
        <v>3</v>
      </c>
      <c r="D2" s="119" t="s">
        <v>36034</v>
      </c>
      <c r="E2" s="37" t="s">
        <v>38998</v>
      </c>
      <c r="F2" s="38">
        <v>45891.832060185188</v>
      </c>
      <c r="G2" s="145">
        <f ca="1">IFERROR(NOW()-F2,"")</f>
        <v>62.665556828702393</v>
      </c>
      <c r="H2" s="38">
        <v>45891.790393518517</v>
      </c>
      <c r="I2" s="37" t="str">
        <f>IFERROR(VLOOKUP(D2,DB!A:F,6,0),"")</f>
        <v>Generator-SG</v>
      </c>
      <c r="J2" s="37" t="str">
        <f>IFERROR(VLOOKUP(D2,DB!A:G,7,0),"")</f>
        <v>Vandalized</v>
      </c>
      <c r="K2" s="37" t="s">
        <v>39102</v>
      </c>
      <c r="L2" s="37" t="str">
        <f>IFERROR(VLOOKUP(D2,DB!A:I,9,0),"")</f>
        <v>Latis</v>
      </c>
      <c r="M2" s="118"/>
    </row>
    <row r="3" spans="1:13" ht="30.75">
      <c r="A3" s="37" t="s">
        <v>39103</v>
      </c>
      <c r="B3" s="37" t="str">
        <f>IFERROR(VLOOKUP(D3,DB!A:K,11,0),"")</f>
        <v>R5</v>
      </c>
      <c r="C3" s="37">
        <v>1</v>
      </c>
      <c r="D3" s="37" t="s">
        <v>31329</v>
      </c>
      <c r="E3" s="37" t="s">
        <v>39079</v>
      </c>
      <c r="F3" s="38">
        <v>45926.188877314817</v>
      </c>
      <c r="G3" s="145">
        <f t="shared" ref="G3" ca="1" si="0">IFERROR(NOW()-F3,"")</f>
        <v>28.308739699074067</v>
      </c>
      <c r="H3" s="38">
        <v>45926.158159722225</v>
      </c>
      <c r="I3" s="37" t="str">
        <f>IFERROR(VLOOKUP(D3,DB!A:F,6,0),"")</f>
        <v>SCECO</v>
      </c>
      <c r="J3" s="37" t="str">
        <f>IFERROR(VLOOKUP(D3,DB!A:G,7,0),"")</f>
        <v>Good</v>
      </c>
      <c r="K3" s="37" t="s">
        <v>39104</v>
      </c>
      <c r="L3" s="37" t="str">
        <f>IFERROR(VLOOKUP(D3,DB!A:I,9,0),"")</f>
        <v>Latis</v>
      </c>
      <c r="M3" s="118"/>
    </row>
    <row r="4" spans="1:13" ht="48" customHeight="1">
      <c r="A4" s="153" t="s">
        <v>39105</v>
      </c>
      <c r="B4" s="153" t="str">
        <f>IFERROR(VLOOKUP(D4,DB!A:K,11,0),"")</f>
        <v>R5</v>
      </c>
      <c r="C4" s="153">
        <v>1</v>
      </c>
      <c r="D4" s="153" t="s">
        <v>34781</v>
      </c>
      <c r="E4" s="153" t="s">
        <v>39079</v>
      </c>
      <c r="F4" s="154">
        <v>45948.661111111112</v>
      </c>
      <c r="G4" s="155">
        <f ca="1">IFERROR(NOW()-F4,"")</f>
        <v>5.8365059027782991</v>
      </c>
      <c r="H4" s="154">
        <v>45948.661111111112</v>
      </c>
      <c r="I4" s="153" t="str">
        <f>IFERROR(VLOOKUP(D4,DB!A:F,6,0),"")</f>
        <v>SCECO</v>
      </c>
      <c r="J4" s="153" t="str">
        <f>IFERROR(VLOOKUP(D4,DB!A:G,7,0),"")</f>
        <v>Dead</v>
      </c>
      <c r="K4" s="153" t="s">
        <v>39106</v>
      </c>
      <c r="L4" s="153" t="str">
        <f>IFERROR(VLOOKUP(D4,DB!A:I,9,0),"")</f>
        <v>Latis</v>
      </c>
    </row>
    <row r="5" spans="1:13" ht="30.75">
      <c r="A5" s="153" t="s">
        <v>39107</v>
      </c>
      <c r="B5" s="153" t="str">
        <f>IFERROR(VLOOKUP(D5,DB!A:K,11,0),"")</f>
        <v>R5</v>
      </c>
      <c r="C5" s="153">
        <v>1</v>
      </c>
      <c r="D5" s="153" t="s">
        <v>35526</v>
      </c>
      <c r="E5" s="153" t="s">
        <v>38998</v>
      </c>
      <c r="F5" s="154">
        <v>45954.449641203704</v>
      </c>
      <c r="G5" s="155">
        <f ca="1">IFERROR(NOW()-F5,"")</f>
        <v>4.797581018647179E-2</v>
      </c>
      <c r="H5" s="154">
        <v>45954.369560185187</v>
      </c>
      <c r="I5" s="153" t="str">
        <f>IFERROR(VLOOKUP(D5,DB!A:F,6,0),"")</f>
        <v>SCECO</v>
      </c>
      <c r="J5" s="153" t="str">
        <f>IFERROR(VLOOKUP(D5,DB!A:G,7,0),"")</f>
        <v>Good</v>
      </c>
      <c r="K5" s="153" t="s">
        <v>39108</v>
      </c>
      <c r="L5" s="153" t="str">
        <f>IFERROR(VLOOKUP(D5,DB!A:I,9,0),"")</f>
        <v>Latis</v>
      </c>
    </row>
    <row r="6" spans="1:13" ht="15">
      <c r="A6" s="153" t="s">
        <v>39109</v>
      </c>
      <c r="B6" s="153" t="str">
        <f>IFERROR(VLOOKUP(D6,DB!A:K,11,0),"")</f>
        <v>R5</v>
      </c>
      <c r="C6" s="153">
        <v>1</v>
      </c>
      <c r="D6" s="153" t="s">
        <v>35382</v>
      </c>
      <c r="E6" s="153" t="s">
        <v>38998</v>
      </c>
      <c r="F6" s="154" t="s">
        <v>24</v>
      </c>
      <c r="G6" s="155" t="str">
        <f ca="1">IFERROR(NOW()-F6,"")</f>
        <v/>
      </c>
      <c r="H6" s="154">
        <v>45954.469317129631</v>
      </c>
      <c r="I6" s="153" t="str">
        <f>IFERROR(VLOOKUP(D6,DB!A:F,6,0),"")</f>
        <v>Generator-SG</v>
      </c>
      <c r="J6" s="153" t="str">
        <f>IFERROR(VLOOKUP(D6,DB!A:G,7,0),"")</f>
        <v>Vandalized</v>
      </c>
      <c r="K6" s="153" t="s">
        <v>39110</v>
      </c>
      <c r="L6" s="153" t="str">
        <f>IFERROR(VLOOKUP(D6,DB!A:I,9,0),"")</f>
        <v>Latis</v>
      </c>
    </row>
    <row r="7" spans="1:13" ht="15">
      <c r="A7" s="153"/>
      <c r="B7" s="153" t="str">
        <f>IFERROR(VLOOKUP(D7,DB!A:K,11,0),"")</f>
        <v/>
      </c>
      <c r="C7" s="153"/>
      <c r="D7" s="153"/>
      <c r="E7" s="153"/>
      <c r="F7" s="154"/>
      <c r="G7" s="155">
        <f ca="1">IFERROR(NOW()-F7,"")</f>
        <v>45954.497617013891</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45954.497617013891</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45954.497617013891</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45954.497617013891</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45954.497617013891</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45954.497617013891</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45954.497617013891</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45954.497617013891</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45954.497617013891</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45954.497617013891</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45954.497617013891</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45954.497617013891</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45954.497617013891</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45954.497617013891</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45954.497617013891</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45954.497617013891</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45954.497617013891</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45954.497617013891</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45954.497617013891</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45954.497617013891</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45954.497617013891</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45954.497617013891</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45954.497617013891</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45954.497617013891</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45954.497617013891</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45954.497617013891</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45954.497617013891</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45954.497617013891</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45954.497617013891</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45954.497617013891</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45954.497617013891</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45954.497617013891</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45954.497617013891</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45954.497617013891</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45954.497617013891</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45954.497617013891</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45954.497617013891</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45954.497617013891</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45954.497617013891</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45954.497617013891</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45954.497617013891</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45954.497617013891</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45954.497617013891</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45954.497617013891</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45954.497617013891</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45954.497617013891</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45954.497617013891</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45954.497617013891</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45954.497617013891</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45954.497617013891</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45954.497617013891</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45954.497617013891</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45954.497617013891</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45954.497617013891</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45954.497617013891</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45954.497617013891</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45954.497617013891</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45954.497617013891</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45954.497617013891</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45954.497617013891</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45954.497617013891</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45954.497617013891</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45954.497617013891</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45954.497617013891</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45954.497617013891</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45954.497617013891</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45954.497617013891</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45954.497617013891</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45954.497617013891</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45954.497617013891</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45954.497617013891</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45954.497617013891</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45954.497617013891</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45954.497617013891</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45954.497617013891</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45954.497617013891</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45954.497617013891</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45954.497617013891</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45954.497617013891</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45954.497617013891</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45954.497617013891</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45954.497617013891</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45954.497617013891</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45954.497617013891</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45954.497617013891</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45954.497617013891</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45954.497617013891</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45954.497617013891</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45954.497617013891</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45954.497617013891</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45954.497617013891</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45954.497617013891</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45954.497617013891</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45954.497617013891</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45954.497617013891</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45954.497617013891</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45954.497617013891</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45954.497617013891</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45954.497617013891</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45954.497617013891</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45954.497617013891</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45954.497617013891</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45954.497617013891</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45954.497617013891</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45954.497617013891</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45954.497617013891</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45954.497617013891</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45954.497617013891</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45954.497617013891</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45954.497617013891</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45954.497617013891</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45954.497617013891</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45954.497617013891</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45954.497617013891</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45954.497617013891</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45954.497617013891</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45954.497617013891</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45954.497617013891</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45954.497617013891</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45954.497617013891</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45954.497617013891</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45954.497617013891</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45954.497617013891</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45954.497617013891</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45954.497617013891</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45954.497617013891</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45954.497617013891</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45954.497617013891</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45954.497617013891</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45954.497617013891</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45954.497617013891</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45954.497617013891</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45954.497617013891</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45954.497617013891</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45954.497617013891</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45954.497617013891</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45954.497617013891</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45954.497617013891</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45954.497617013891</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45954.497617013891</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45954.497617013891</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45954.497617013891</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45954.497617013891</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45954.497617013891</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45954.497617013891</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45954.497617013891</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45954.497617013891</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45954.497617013891</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45954.497617013891</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45954.497617013891</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45954.497617013891</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45954.497617013891</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45954.497617013891</v>
      </c>
      <c r="H159" s="154"/>
      <c r="I159" s="153" t="str">
        <f>IFERROR(VLOOKUP(D159,DB!A:F,6,0),"")</f>
        <v/>
      </c>
      <c r="J159" s="153" t="str">
        <f>IFERROR(VLOOKUP(D159,DB!A:G,7,0),"")</f>
        <v/>
      </c>
      <c r="K159" s="153"/>
      <c r="L159" s="153" t="str">
        <f>IFERROR(VLOOKUP(D159,DB!A:I,9,0),"")</f>
        <v/>
      </c>
    </row>
    <row r="160" spans="1:12" ht="15">
      <c r="A160" s="153"/>
      <c r="B160" s="153" t="str">
        <f>IFERROR(VLOOKUP(D160,DB!A:K,11,0),"")</f>
        <v/>
      </c>
      <c r="C160" s="153"/>
      <c r="D160" s="153"/>
      <c r="E160" s="153"/>
      <c r="F160" s="154"/>
      <c r="G160" s="155">
        <f ca="1">IFERROR(NOW()-F160,"")</f>
        <v>45954.497617013891</v>
      </c>
      <c r="H160" s="154"/>
      <c r="I160" s="153" t="str">
        <f>IFERROR(VLOOKUP(D160,DB!A:F,6,0),"")</f>
        <v/>
      </c>
      <c r="J160" s="153" t="str">
        <f>IFERROR(VLOOKUP(D160,DB!A:G,7,0),"")</f>
        <v/>
      </c>
      <c r="K160" s="153"/>
      <c r="L160" s="153" t="str">
        <f>IFERROR(VLOOKUP(D160,DB!A:I,9,0),"")</f>
        <v/>
      </c>
    </row>
    <row r="161" spans="1:12" ht="15">
      <c r="A161" s="153"/>
      <c r="B161" s="153" t="str">
        <f>IFERROR(VLOOKUP(D161,DB!A:K,11,0),"")</f>
        <v/>
      </c>
      <c r="C161" s="153"/>
      <c r="D161" s="153"/>
      <c r="E161" s="153"/>
      <c r="F161" s="154"/>
      <c r="G161" s="155">
        <f ca="1">IFERROR(NOW()-F161,"")</f>
        <v>45954.497617013891</v>
      </c>
      <c r="H161" s="154"/>
      <c r="I161" s="153" t="str">
        <f>IFERROR(VLOOKUP(D161,DB!A:F,6,0),"")</f>
        <v/>
      </c>
      <c r="J161" s="153" t="str">
        <f>IFERROR(VLOOKUP(D161,DB!A:G,7,0),"")</f>
        <v/>
      </c>
      <c r="K161" s="153"/>
      <c r="L161" s="153" t="str">
        <f>IFERROR(VLOOKUP(D161,DB!A:I,9,0),"")</f>
        <v/>
      </c>
    </row>
    <row r="162" spans="1:12" ht="15">
      <c r="A162" s="153"/>
      <c r="B162" s="153" t="str">
        <f>IFERROR(VLOOKUP(D162,DB!A:K,11,0),"")</f>
        <v/>
      </c>
      <c r="C162" s="153"/>
      <c r="D162" s="153"/>
      <c r="E162" s="153"/>
      <c r="F162" s="154"/>
      <c r="G162" s="155">
        <f ca="1">IFERROR(NOW()-F162,"")</f>
        <v>45954.497617013891</v>
      </c>
      <c r="H162" s="154"/>
      <c r="I162" s="153" t="str">
        <f>IFERROR(VLOOKUP(D162,DB!A:F,6,0),"")</f>
        <v/>
      </c>
      <c r="J162" s="153" t="str">
        <f>IFERROR(VLOOKUP(D162,DB!A:G,7,0),"")</f>
        <v/>
      </c>
      <c r="K162" s="153"/>
      <c r="L162" s="153" t="str">
        <f>IFERROR(VLOOKUP(D162,DB!A:I,9,0),"")</f>
        <v/>
      </c>
    </row>
    <row r="163" spans="1:12" ht="15">
      <c r="A163" s="159"/>
      <c r="B163" s="159" t="str">
        <f>IFERROR(VLOOKUP(D163,DB!A:K,11,0),"")</f>
        <v/>
      </c>
      <c r="C163" s="159"/>
      <c r="D163" s="159"/>
      <c r="E163" s="159"/>
      <c r="F163" s="160"/>
      <c r="G163" s="161">
        <f ca="1">IFERROR(NOW()-F163,"")</f>
        <v>45954.497617013891</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45954.497617013891</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45954.497617013891</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45954.497617013891</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45954.497617013891</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45954.497617013891</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45954.497617013891</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45954.497617013891</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45954.497617013891</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45954.497617013891</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45954.497617013891</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45954.497617013891</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45954.497617013891</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45954.497617013891</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45954.497617013891</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45954.497617013891</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45954.497617013891</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45954.497617013891</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45954.497617013891</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45954.497617013891</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45954.497617013891</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45954.497617013891</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45954.497617013891</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45954.497617013891</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45954.497617013891</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45954.497617013891</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45954.497617013891</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45954.497617013891</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45954.497617013891</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45954.497617013891</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45954.497617013891</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45954.497617013891</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45954.497617013891</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45954.497617013891</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45954.497617013891</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45954.497617013891</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45954.497617013891</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45954.497617013891</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45954.497617013891</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45954.497617013891</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45954.497617013891</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45954.497617013891</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45954.497617013891</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45954.497617013891</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45954.497617013891</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45954.497617013891</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45954.497617013891</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45954.497617013891</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45954.497617013891</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45954.497617013891</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45954.497617013891</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45954.497617013891</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45954.497617013891</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45954.497617013891</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45954.497617013891</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45954.497617013891</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45954.497617013891</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45954.497617013891</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45954.497617013891</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45954.497617013891</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45954.497617013891</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45954.497617013891</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45954.497617013891</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45954.497617013891</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45954.497617013891</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45954.497617013891</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45954.497617013891</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45954.497617013891</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45954.497617013891</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45954.497617013891</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45954.497617013891</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45954.497617013891</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45954.497617013891</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45954.497617013891</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45954.497617013891</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45954.497617013891</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45954.497617013891</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45954.497617013891</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45954.497617013891</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45954.497617013891</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45954.497617013891</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45954.497617013891</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45954.497617013891</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45954.497617013891</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45954.497617013891</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45954.497617013891</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45954.497617013891</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45954.497617013891</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45954.497617013891</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45954.497617013891</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45954.497617013891</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45954.497617013891</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45954.497617013891</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45954.497617013891</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45954.497617013891</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45954.497617013891</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45954.497617013891</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45954.497617013891</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45954.497617013891</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45954.497617013891</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45954.497617013891</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45954.497617013891</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45954.497617013891</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45954.497617013891</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45954.497617013891</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45954.497617013891</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45954.497617013891</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45954.497617013891</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45954.497617013891</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45954.497617013891</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45954.497617013891</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45954.497617013891</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45954.497617013891</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45954.497617013891</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45954.497617013891</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45954.497617013891</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45954.497617013891</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45954.497617013891</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45954.497617013891</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45954.497617013891</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45954.497617013891</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45954.497617013891</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45954.497617013891</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45954.497617013891</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45954.497617013891</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45954.497617013891</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45954.497617013891</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45954.497617013891</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45954.497617013891</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45954.497617013891</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45954.497617013891</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45954.497617013891</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45954.497617013891</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45954.497617013891</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45954.497617013891</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45954.497617013891</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45954.497617013891</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45954.497617013891</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45954.497617013891</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45954.497617013891</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45954.497617013891</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45954.497617013891</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45954.497617013891</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45954.497617013891</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45954.497617013891</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45954.497617013891</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45954.497617013891</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45954.497617013891</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45954.497617013891</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45954.497617013891</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45954.497617013891</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45954.497617013891</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45954.497617013891</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45954.497617013891</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45954.497617013891</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45954.497617013891</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45954.497617013891</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45954.497617013891</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45954.497617013891</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45954.497617013891</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45954.497617013891</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45954.497617013891</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45954.497617013891</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45954.497617013891</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45954.497617013891</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45954.497617013891</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45954.497617013891</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45954.497617013891</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45954.497617013891</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45954.497617013891</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45954.497617013891</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45954.497617013891</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45954.497617013891</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45954.497617013891</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45954.497617013891</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45954.497617013891</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45954.497617013891</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45954.497617013891</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45954.497617013891</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45954.497617013891</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45954.497617013891</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45954.497617013891</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45954.497617013891</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45954.497617013891</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45954.497617013891</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45954.497617013891</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45954.497617013891</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45954.497617013891</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45954.497617013891</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45954.497617013891</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45954.497617013891</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45954.497617013891</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45954.497617013891</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45954.497617013891</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45954.497617013891</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45954.497617013891</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45954.497617013891</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45954.497617013891</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45954.497617013891</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45954.497617013891</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45954.497617013891</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45954.497617013891</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45954.497617013891</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45954.497617013891</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45954.497617013891</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45954.497617013891</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45954.497617013891</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45954.497617013891</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45954.497617013891</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45954.497617013891</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45954.497617013891</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45954.497617013891</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45954.497617013891</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45954.497617013891</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45954.497617013891</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45954.497617013891</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45954.497617013891</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45954.497617013891</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45954.497617013891</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45954.497617013891</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45954.497617013891</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45954.497617013891</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45954.497617013891</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45954.497617013891</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45954.497617013891</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45954.497617013891</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45954.497617013891</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45954.497617013891</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45954.497617013891</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45954.497617013891</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45954.497617013891</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45954.497617013891</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45954.497617013891</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45954.497617013891</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45954.497617013891</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45954.497617013891</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45954.497617013891</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45954.497617013891</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45954.497617013891</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45954.497617013891</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45954.497617013891</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45954.497617013891</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45954.497617013891</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45954.497617013891</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45954.497617013891</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45954.497617013891</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45954.497617013891</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45954.497617013891</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45954.497617013891</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45954.497617013891</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45954.497617013891</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45954.497617013891</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45954.497617013891</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45954.497617013891</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45954.497617013891</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45954.497617013891</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45954.497617013891</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45954.497617013891</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45954.497617013891</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45954.497617013891</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45954.497617013891</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45954.497617013891</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45954.497617013891</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45954.497617013891</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45954.497617013891</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45954.497617013891</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45954.497617013891</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45954.497617013891</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45954.497617013891</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45954.497617013891</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45954.497617013891</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45954.497617013891</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45954.497617013891</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45954.497617013891</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45954.497617013891</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45954.497617013891</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45954.497617013891</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45954.497617013891</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45954.497617013891</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45954.497617013891</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45954.497617013891</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45954.497617013891</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45954.497617013891</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45954.497617013891</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45954.497617013891</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45954.497617013891</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45954.497617013891</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45954.497617013891</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45954.497617013891</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45954.497617013891</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45954.497617013891</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45954.497617013891</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45954.497617013891</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45954.497617013891</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45954.497617013891</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45954.497617013891</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45954.497617013891</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45954.497617013891</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45954.497617013891</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45954.497617013891</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45954.497617013891</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45954.497617013891</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45954.497617013891</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45954.497617013891</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45954.497617013891</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45954.497617013891</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45954.497617013891</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45954.497617013891</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45954.497617013891</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45954.497617013891</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45954.497617013891</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45954.497617013891</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45954.497617013891</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45954.497617013891</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45954.497617013891</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45954.497617013891</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45954.497617013891</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45954.497617013891</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45954.497617013891</v>
      </c>
      <c r="H481" s="160"/>
      <c r="I481" s="159" t="str">
        <f>IFERROR(VLOOKUP(D481,DB!A:F,6,0),"")</f>
        <v/>
      </c>
      <c r="J481" s="159" t="str">
        <f>IFERROR(VLOOKUP(D481,DB!A:G,7,0),"")</f>
        <v/>
      </c>
      <c r="K481" s="159"/>
      <c r="L481" s="159" t="str">
        <f>IFERROR(VLOOKUP(D481,DB!A:I,9,0),"")</f>
        <v/>
      </c>
    </row>
    <row r="482" spans="1:12" ht="15">
      <c r="A482" s="159"/>
      <c r="B482" s="159" t="str">
        <f>IFERROR(VLOOKUP(D482,DB!A:K,11,0),"")</f>
        <v/>
      </c>
      <c r="C482" s="159"/>
      <c r="D482" s="159"/>
      <c r="E482" s="159"/>
      <c r="F482" s="160"/>
      <c r="G482" s="161">
        <f ca="1">IFERROR(NOW()-F482,"")</f>
        <v>45954.497617013891</v>
      </c>
      <c r="H482" s="160"/>
      <c r="I482" s="159" t="str">
        <f>IFERROR(VLOOKUP(D482,DB!A:F,6,0),"")</f>
        <v/>
      </c>
      <c r="J482" s="159" t="str">
        <f>IFERROR(VLOOKUP(D482,DB!A:G,7,0),"")</f>
        <v/>
      </c>
      <c r="K482" s="159"/>
      <c r="L482" s="159" t="str">
        <f>IFERROR(VLOOKUP(D482,DB!A:I,9,0),"")</f>
        <v/>
      </c>
    </row>
    <row r="483" spans="1:12" ht="15">
      <c r="A483" s="159"/>
      <c r="B483" s="159" t="str">
        <f>IFERROR(VLOOKUP(D483,DB!A:K,11,0),"")</f>
        <v/>
      </c>
      <c r="C483" s="159"/>
      <c r="D483" s="159"/>
      <c r="E483" s="159"/>
      <c r="F483" s="160"/>
      <c r="G483" s="161">
        <f ca="1">IFERROR(NOW()-F483,"")</f>
        <v>45954.497617013891</v>
      </c>
      <c r="H483" s="160"/>
      <c r="I483" s="159" t="str">
        <f>IFERROR(VLOOKUP(D483,DB!A:F,6,0),"")</f>
        <v/>
      </c>
      <c r="J483" s="159" t="str">
        <f>IFERROR(VLOOKUP(D483,DB!A:G,7,0),"")</f>
        <v/>
      </c>
      <c r="K483" s="159"/>
      <c r="L483" s="159" t="str">
        <f>IFERROR(VLOOKUP(D483,DB!A:I,9,0),"")</f>
        <v/>
      </c>
    </row>
    <row r="484" spans="1:12" ht="15"/>
    <row r="485" spans="1:12" ht="15"/>
    <row r="486" spans="1:12" ht="15"/>
    <row r="487" spans="1:12" ht="15"/>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93" ht="15"/>
    <row r="594" ht="15"/>
    <row r="596" ht="15"/>
    <row r="597" ht="15"/>
    <row r="598" ht="15"/>
    <row r="599" ht="15"/>
    <row r="601" ht="15"/>
    <row r="602" ht="15"/>
    <row r="609" ht="15"/>
    <row r="610" ht="15"/>
    <row r="611" ht="15"/>
    <row r="612" ht="15"/>
    <row r="613" ht="15"/>
    <row r="614" ht="15"/>
    <row r="617" ht="15"/>
    <row r="618" ht="15"/>
    <row r="619" ht="15"/>
    <row r="620" ht="15"/>
    <row r="621" ht="15"/>
    <row r="622" ht="15"/>
    <row r="623" ht="15"/>
    <row r="624" ht="15"/>
    <row r="625" ht="15"/>
    <row r="626" ht="15"/>
    <row r="627" ht="15"/>
    <row r="628"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4" ht="15"/>
    <row r="685" ht="15"/>
    <row r="722" ht="15"/>
    <row r="723" ht="15"/>
    <row r="724" ht="15"/>
    <row r="725" ht="15"/>
    <row r="726" ht="15"/>
    <row r="727" ht="15"/>
    <row r="728" ht="15"/>
    <row r="729" ht="15"/>
    <row r="730" ht="15"/>
    <row r="731"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2" ht="15"/>
    <row r="813" ht="15"/>
    <row r="814" ht="15"/>
    <row r="816" ht="15"/>
    <row r="817"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50" ht="15"/>
    <row r="851" ht="15"/>
    <row r="1021" ht="15"/>
    <row r="1022" ht="15"/>
    <row r="1023" ht="15"/>
    <row r="1024" ht="15"/>
    <row r="1025" ht="15"/>
    <row r="1026" ht="15"/>
    <row r="1032" ht="15"/>
    <row r="1033" ht="15"/>
    <row r="1034" ht="15"/>
    <row r="1035" ht="15"/>
    <row r="1036" ht="15"/>
    <row r="1037" ht="15"/>
    <row r="1038"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9" ht="15"/>
    <row r="1090" ht="15"/>
    <row r="1096" ht="15"/>
    <row r="1097" ht="15"/>
    <row r="1099" ht="15"/>
    <row r="1100" ht="15"/>
    <row r="1101" ht="15"/>
    <row r="1102" ht="15"/>
    <row r="1103" ht="15"/>
    <row r="1104" ht="15"/>
    <row r="1105" ht="15"/>
    <row r="1107" ht="15"/>
    <row r="1108" ht="15"/>
    <row r="1109"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3" ht="15"/>
    <row r="1174" ht="15"/>
    <row r="1175" ht="15"/>
    <row r="1178" ht="15"/>
    <row r="1179" ht="15"/>
    <row r="1180" ht="15"/>
    <row r="1181" ht="15"/>
    <row r="1182" ht="15"/>
    <row r="1183" ht="15"/>
    <row r="1184" ht="15"/>
    <row r="1185" ht="15"/>
    <row r="1186" ht="15"/>
    <row r="1187" ht="15"/>
    <row r="1188" ht="15"/>
    <row r="1189" ht="15"/>
    <row r="1190" ht="15"/>
    <row r="1191" ht="15"/>
    <row r="1193" ht="15"/>
    <row r="1194" ht="15"/>
    <row r="1195" ht="15"/>
    <row r="1196" ht="15"/>
    <row r="1197" ht="15"/>
    <row r="1198" ht="15"/>
    <row r="1199" ht="15"/>
    <row r="1200" ht="15"/>
    <row r="1201" ht="15"/>
    <row r="1202" ht="15"/>
    <row r="1203" ht="15"/>
    <row r="1204" ht="15"/>
    <row r="1207" ht="15"/>
    <row r="1208" ht="15"/>
    <row r="1209" ht="15"/>
    <row r="1210" ht="15"/>
    <row r="1211" ht="15"/>
    <row r="1212" ht="15"/>
    <row r="1213" ht="15"/>
    <row r="1215" ht="15"/>
    <row r="1216" ht="15"/>
    <row r="1217" ht="15"/>
    <row r="1218" ht="15"/>
    <row r="1219" ht="15"/>
    <row r="1220" ht="15"/>
    <row r="1221" ht="15"/>
    <row r="1222" ht="15"/>
    <row r="1223" ht="15"/>
    <row r="1224" ht="15"/>
    <row r="1225" ht="15"/>
    <row r="1227" ht="15"/>
    <row r="1228" ht="15"/>
    <row r="1229" ht="15"/>
    <row r="1230" ht="15"/>
    <row r="1231" ht="15"/>
    <row r="1232" ht="15"/>
    <row r="1233" ht="15"/>
    <row r="1234" ht="15"/>
    <row r="1235" ht="15"/>
    <row r="1236" ht="15"/>
    <row r="1244" ht="15"/>
    <row r="1245" ht="15"/>
    <row r="1248" ht="15"/>
    <row r="1249" ht="15"/>
    <row r="1250" ht="15"/>
    <row r="1251" ht="15"/>
    <row r="1252" ht="15"/>
    <row r="1253" ht="15"/>
    <row r="1254" ht="15"/>
    <row r="1255" ht="15"/>
    <row r="1258" ht="15"/>
    <row r="1259" ht="15"/>
    <row r="1260" ht="15"/>
    <row r="1261" ht="15"/>
    <row r="1262" ht="15"/>
    <row r="1263" ht="15"/>
    <row r="1264" ht="15"/>
    <row r="1265" ht="15"/>
    <row r="1266" ht="15"/>
    <row r="1267" ht="15"/>
    <row r="1268" ht="15"/>
    <row r="1269" ht="15"/>
    <row r="1271" ht="15"/>
    <row r="1272" ht="15"/>
    <row r="1273" ht="15"/>
    <row r="1276" ht="15"/>
    <row r="1278" ht="15"/>
    <row r="1280" ht="15"/>
    <row r="1283" ht="15"/>
    <row r="1284" ht="15"/>
    <row r="1285" ht="15"/>
    <row r="1287" ht="15"/>
    <row r="1289" ht="15"/>
    <row r="1290" ht="15"/>
    <row r="1291" ht="15"/>
    <row r="1292" ht="15"/>
    <row r="1293" ht="15"/>
    <row r="1295" ht="15"/>
    <row r="1296" ht="15"/>
    <row r="1297" ht="15"/>
    <row r="1298" ht="15"/>
    <row r="1300" ht="15"/>
    <row r="1302" ht="15"/>
    <row r="1303" ht="15"/>
    <row r="1305" ht="15"/>
    <row r="1306" ht="15"/>
    <row r="1307" ht="15"/>
    <row r="1308" ht="15"/>
    <row r="1310" ht="15"/>
    <row r="1312" ht="15"/>
    <row r="1313" ht="15"/>
    <row r="1314" ht="15"/>
    <row r="1315" ht="15"/>
    <row r="1317" ht="15"/>
    <row r="1318" ht="15"/>
    <row r="1319" ht="15"/>
    <row r="1320" ht="15"/>
    <row r="1321" ht="15"/>
  </sheetData>
  <dataValidations count="2">
    <dataValidation allowBlank="1" showInputMessage="1" showErrorMessage="1" sqref="E1" xr:uid="{920C6338-E771-4DAE-8C89-92A9093EA4DE}"/>
    <dataValidation type="list" allowBlank="1" showInputMessage="1" showErrorMessage="1" sqref="E2:E48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8"/>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45954.497617013891</v>
      </c>
      <c r="H2" s="108"/>
      <c r="I2" s="104" t="str">
        <f>IFERROR(VLOOKUP(D2,DB!A:F,6,0),"")</f>
        <v/>
      </c>
      <c r="J2" s="103" t="str">
        <f>IFERROR(VLOOKUP(D2,DB!A:G,7,0),"")</f>
        <v/>
      </c>
      <c r="K2" s="109"/>
      <c r="L2" s="110" t="str">
        <f>IFERROR(VLOOKUP(D2,DB!A:I,9,0),"")</f>
        <v/>
      </c>
    </row>
    <row r="3" spans="1:16383" ht="31.5" customHeight="1">
      <c r="A3" s="105"/>
      <c r="B3" s="104" t="str">
        <f>IFERROR(VLOOKUP(D3,DB!A:K,11,0),"")</f>
        <v/>
      </c>
      <c r="C3" s="106"/>
      <c r="D3"/>
      <c r="E3" s="107"/>
      <c r="F3" s="108"/>
      <c r="G3" s="77">
        <f ca="1">IFERROR(NOW()-F3,"-")</f>
        <v>45954.497617013891</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45954.497617013891</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45954.497617013891</v>
      </c>
      <c r="H5" s="108"/>
      <c r="I5" s="104" t="str">
        <f>IFERROR(VLOOKUP(D5,DB!A:F,6,0),"")</f>
        <v/>
      </c>
      <c r="J5" s="103" t="str">
        <f>IFERROR(VLOOKUP(D5,DB!A:G,7,0),"")</f>
        <v/>
      </c>
      <c r="K5" s="109"/>
      <c r="L5" s="110" t="str">
        <f>IFERROR(VLOOKUP(D5,DB!A:I,9,0),"")</f>
        <v/>
      </c>
    </row>
    <row r="6" spans="1:16383" ht="31.5" customHeight="1">
      <c r="A6" s="105"/>
      <c r="B6" s="104" t="str">
        <f>IFERROR(VLOOKUP(D6,DB!A:K,11,0),"")</f>
        <v/>
      </c>
      <c r="C6" s="106"/>
      <c r="D6"/>
      <c r="E6" s="107"/>
      <c r="F6" s="108"/>
      <c r="G6" s="77">
        <f ca="1">IFERROR(NOW()-F6,"-")</f>
        <v>45954.497617013891</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45954.497617013891</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45954.497617013891</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45954.497617013891</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45954.497617013891</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45954.497617013891</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45954.497617013891</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45954.497617013891</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45954.497617013891</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45954.497617013891</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45954.497617013891</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45954.497617013891</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45954.497617013891</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45954.497617013891</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45954.497617013891</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45954.497617013891</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45954.497617013891</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45954.497617013891</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45954.497617013891</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45954.497617013891</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45954.497617013891</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45954.497617013891</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45954.497617013891</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45954.497617013891</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45954.497617013891</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45954.497617013891</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45954.497617013891</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45954.497617013891</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45954.497617013891</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45954.497617013891</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45954.497617013891</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45954.497617013891</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45954.497617013891</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45954.497617013891</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45954.497617013891</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45954.497617013891</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45954.497617013891</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45954.497617013891</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45954.497617013891</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45954.497617013891</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45954.497617013891</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45954.497617013891</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45954.497617013891</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45954.497617013891</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45954.497617013891</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45954.497617013891</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45954.497617013891</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45954.497617013891</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45954.497617013891</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45954.497617013891</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45954.497617013891</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45954.497617013891</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45954.497617013891</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45954.497617013891</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45954.497617013891</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45954.497617013891</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45954.497617013891</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45954.497617013891</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45954.497617013891</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45954.497617013891</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45954.497617013891</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45954.497617013891</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45954.497617013891</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45954.497617013891</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45954.497617013891</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45954.497617013891</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45954.497617013891</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45954.497617013891</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45954.497617013891</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45954.497617013891</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45954.497617013891</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45954.497617013891</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45954.497617013891</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45954.497617013891</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45954.497617013891</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45954.497617013891</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45954.497617013891</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45954.497617013891</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45954.497617013891</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45954.497617013891</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45954.497617013891</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45954.497617013891</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45954.497617013891</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45954.497617013891</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45954.497617013891</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45954.497617013891</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45954.497617013891</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45954.497617013891</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45954.497617013891</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45954.497617013891</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45954.497617013891</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45954.497617013891</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45954.497617013891</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45954.497617013891</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45954.497617013891</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45954.497617013891</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45954.497617013891</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45954.497617013891</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45954.497617013891</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45954.497617013891</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45954.497617013891</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45954.497617013891</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45954.497617013891</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45954.497617013891</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45954.497617013891</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45954.497617013891</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45954.497617013891</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45954.497617013891</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45954.497617013891</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45954.497617013891</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45954.497617013891</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45954.497617013891</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45954.497617013891</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45954.497617013891</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45954.497617013891</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45954.497617013891</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45954.497617013891</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45954.497617013891</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45954.497617013891</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45954.497617013891</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45954.497617013891</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45954.497617013891</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45954.497617013891</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45954.497617013891</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45954.497617013891</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45954.497617013891</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45954.497617013891</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45954.497617013891</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45954.497617013891</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45954.497617013891</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45954.497617013891</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45954.497617013891</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45954.497617013891</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45954.497617013891</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45954.497617013891</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45954.497617013891</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45954.497617013891</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45954.497617013891</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45954.497617013891</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45954.497617013891</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45954.497617013891</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45954.497617013891</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45954.497617013891</v>
      </c>
      <c r="H148" s="108"/>
      <c r="I148" s="104" t="str">
        <f>IFERROR(VLOOKUP(D148,DB!A:F,6,0),"")</f>
        <v/>
      </c>
      <c r="J148" s="103" t="str">
        <f>IFERROR(VLOOKUP(D148,DB!A:G,7,0),"")</f>
        <v/>
      </c>
      <c r="K148" s="109"/>
      <c r="L148" s="110" t="str">
        <f>IFERROR(VLOOKUP(D148,DB!A:I,9,0),"")</f>
        <v/>
      </c>
    </row>
  </sheetData>
  <dataValidations count="2">
    <dataValidation allowBlank="1" showInputMessage="1" showErrorMessage="1" sqref="E1" xr:uid="{380493DB-286A-4683-AF55-C78F04945A49}"/>
    <dataValidation type="list" allowBlank="1" showInputMessage="1" showErrorMessage="1" sqref="E2:E14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2025-10-24T08:57:50Z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